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<sst xmlns="http://schemas.openxmlformats.org/spreadsheetml/2006/main" count="47" uniqueCount="26">
  <si>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r>
      <t>a  (atm 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/mol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)  = </t>
    </r>
  </si>
  <si>
    <t xml:space="preserve">b  (L/mol)  = </t>
  </si>
  <si>
    <r>
      <t>N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</si>
  <si>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n (mol) =</t>
  </si>
  <si>
    <t>T (K) =</t>
  </si>
  <si>
    <t>V0 (L)</t>
  </si>
  <si>
    <t>V1 (L)</t>
  </si>
  <si>
    <t>V2 (L)</t>
  </si>
  <si>
    <t>V3 (L)</t>
  </si>
  <si>
    <t>P (atm) =</t>
  </si>
  <si>
    <t>V4 (L)</t>
  </si>
  <si>
    <t>V5 (L)</t>
  </si>
  <si>
    <r>
      <t>CO</t>
    </r>
    <r>
      <rPr>
        <vertAlign val="subscript"/>
        <sz val="12"/>
        <rFont val="新細明體"/>
        <family val="1"/>
      </rPr>
      <t>2</t>
    </r>
    <r>
      <rPr>
        <sz val="12"/>
        <rFont val="新細明體"/>
        <family val="1"/>
      </rPr>
      <t>(g)</t>
    </r>
  </si>
  <si>
    <t>pi =</t>
  </si>
  <si>
    <t>X</t>
  </si>
  <si>
    <t>sinX</t>
  </si>
  <si>
    <t>cosX</t>
  </si>
  <si>
    <t>cos2X</t>
  </si>
  <si>
    <r>
      <t>sin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X-cos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X</t>
    </r>
  </si>
  <si>
    <t>√3 +</t>
  </si>
  <si>
    <t>√5 +</t>
  </si>
  <si>
    <t>√3 -</t>
  </si>
  <si>
    <t>√5 -</t>
  </si>
  <si>
    <r>
      <t>CH</t>
    </r>
    <r>
      <rPr>
        <vertAlign val="subscript"/>
        <sz val="12"/>
        <rFont val="新細明體"/>
        <family val="1"/>
      </rPr>
      <t>4</t>
    </r>
    <r>
      <rPr>
        <sz val="12"/>
        <rFont val="新細明體"/>
        <family val="1"/>
      </rPr>
      <t>(g)</t>
    </r>
  </si>
  <si>
    <t>√6 +</t>
  </si>
  <si>
    <t>√6 -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</si>
</sst>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vertAlign val="sub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8">
      <selection activeCell="K33" sqref="K33"/>
    </sheetView>
  </sheetViews>
  <sheetFormatPr defaultColWidth="9.00390625" defaultRowHeight="16.5"/>
  <cols>
    <col min="1" max="1" width="4.625" style="1" customWidth="1"/>
    <col min="6" max="6" width="11.75390625" style="0" customWidth="1"/>
  </cols>
  <sheetData>
    <row r="1" spans="1:5" ht="19.5">
      <c r="A1" s="1">
        <v>1</v>
      </c>
      <c r="B1" t="s">
        <v>2</v>
      </c>
      <c r="C1" t="s">
        <v>0</v>
      </c>
      <c r="E1" s="2">
        <v>1.39</v>
      </c>
    </row>
    <row r="2" spans="3:5" ht="16.5">
      <c r="C2" t="s">
        <v>1</v>
      </c>
      <c r="E2" s="2">
        <v>0.0391</v>
      </c>
    </row>
    <row r="3" spans="3:7" ht="16.5">
      <c r="C3" s="2" t="s">
        <v>3</v>
      </c>
      <c r="D3" s="1">
        <v>0.2</v>
      </c>
      <c r="F3" s="3" t="s">
        <v>5</v>
      </c>
      <c r="G3" s="3">
        <f>$D$3*0.082*$D$4/$D$5</f>
        <v>0.328</v>
      </c>
    </row>
    <row r="4" spans="3:7" ht="16.5">
      <c r="C4" s="2" t="s">
        <v>4</v>
      </c>
      <c r="D4" s="1">
        <v>200</v>
      </c>
      <c r="F4" s="3" t="s">
        <v>6</v>
      </c>
      <c r="G4" s="3">
        <f>$D$3*0.082*$D$4/($D$5+$D$3*$D$3*$E$1/G3/G3)+$D$3*$E$2</f>
        <v>0.3197017789719296</v>
      </c>
    </row>
    <row r="5" spans="3:7" ht="16.5">
      <c r="C5" t="s">
        <v>9</v>
      </c>
      <c r="D5" s="1">
        <v>10</v>
      </c>
      <c r="F5" s="3" t="s">
        <v>7</v>
      </c>
      <c r="G5" s="3">
        <f>$D$3*0.082*$D$4/($D$5+$D$3*$D$3*$E$1/G4/G4)+$D$3*$E$2</f>
        <v>0.31889791525762406</v>
      </c>
    </row>
    <row r="6" spans="6:7" ht="16.5">
      <c r="F6" s="3" t="s">
        <v>8</v>
      </c>
      <c r="G6" s="3">
        <f>$D$3*0.082*$D$4/($D$5+$D$3*$D$3*$E$1/G5/G5)+$D$3*$E$2</f>
        <v>0.3188169229290487</v>
      </c>
    </row>
    <row r="7" spans="6:7" ht="16.5">
      <c r="F7" s="3" t="s">
        <v>10</v>
      </c>
      <c r="G7" s="3">
        <f>$D$3*0.082*$D$4/($D$5+$D$3*$D$3*$E$1/G6/G6)+$D$3*$E$2</f>
        <v>0.31880873100329155</v>
      </c>
    </row>
    <row r="9" spans="2:5" ht="19.5">
      <c r="B9" t="s">
        <v>12</v>
      </c>
      <c r="C9" t="s">
        <v>0</v>
      </c>
      <c r="E9" s="2">
        <v>3.59</v>
      </c>
    </row>
    <row r="10" spans="3:5" ht="16.5">
      <c r="C10" t="s">
        <v>1</v>
      </c>
      <c r="E10" s="2">
        <v>0.0427</v>
      </c>
    </row>
    <row r="11" spans="3:7" ht="16.5">
      <c r="C11" s="2" t="s">
        <v>3</v>
      </c>
      <c r="D11" s="1">
        <v>0.2</v>
      </c>
      <c r="F11" s="3" t="s">
        <v>5</v>
      </c>
      <c r="G11" s="3">
        <f>$D$11*0.082*$D$12/$D$13</f>
        <v>0.328</v>
      </c>
    </row>
    <row r="12" spans="3:7" ht="16.5">
      <c r="C12" s="2" t="s">
        <v>4</v>
      </c>
      <c r="D12" s="1">
        <v>200</v>
      </c>
      <c r="F12" s="3" t="s">
        <v>6</v>
      </c>
      <c r="G12" s="3">
        <f>$D$11*0.082*$D$12/($D$13+$D$11*$D$11*$E$9/G11/G11)+$D$11*$E$10</f>
        <v>0.2979150574033983</v>
      </c>
    </row>
    <row r="13" spans="3:7" ht="16.5">
      <c r="C13" t="s">
        <v>9</v>
      </c>
      <c r="D13" s="1">
        <v>10</v>
      </c>
      <c r="F13" s="3" t="s">
        <v>7</v>
      </c>
      <c r="G13" s="3">
        <f>$D$11*0.082*$D$12/($D$13+$D$11*$D$11*$E$9/G12/G12)+$D$11*$E$10</f>
        <v>0.2908613505872278</v>
      </c>
    </row>
    <row r="14" spans="6:7" ht="16.5">
      <c r="F14" s="3" t="s">
        <v>8</v>
      </c>
      <c r="G14" s="3">
        <f>$D$11*0.082*$D$12/($D$13+$D$11*$D$11*$E$9/G13/G13)+$D$11*$E$10</f>
        <v>0.28894436015780195</v>
      </c>
    </row>
    <row r="15" spans="6:7" ht="16.5">
      <c r="F15" s="3" t="s">
        <v>10</v>
      </c>
      <c r="G15" s="3">
        <f>$D$11*0.082*$D$12/($D$13+$D$11*$D$11*$E$9/G14/G14)+$D$11*$E$10</f>
        <v>0.28840371302164974</v>
      </c>
    </row>
    <row r="16" spans="6:7" ht="16.5">
      <c r="F16" s="3" t="s">
        <v>11</v>
      </c>
      <c r="G16" s="3">
        <f>$D$11*0.082*$D$12/($D$13+$D$11*$D$11*$E$9/G15/G15)+$D$11*$E$10</f>
        <v>0.2882496649912646</v>
      </c>
    </row>
    <row r="17" spans="6:7" ht="16.5">
      <c r="F17" s="5"/>
      <c r="G17" s="5"/>
    </row>
    <row r="18" spans="2:7" ht="19.5">
      <c r="B18" t="s">
        <v>23</v>
      </c>
      <c r="C18" t="s">
        <v>0</v>
      </c>
      <c r="E18" s="2">
        <v>2.25</v>
      </c>
      <c r="F18" s="5"/>
      <c r="G18" s="5"/>
    </row>
    <row r="19" spans="3:5" ht="16.5">
      <c r="C19" t="s">
        <v>1</v>
      </c>
      <c r="E19" s="2">
        <v>0.0428</v>
      </c>
    </row>
    <row r="20" spans="3:7" ht="16.5">
      <c r="C20" s="2" t="s">
        <v>3</v>
      </c>
      <c r="D20" s="1">
        <v>0.2</v>
      </c>
      <c r="F20" s="3" t="s">
        <v>5</v>
      </c>
      <c r="G20" s="3">
        <f>$D$20*0.082*$D$21/$D$22</f>
        <v>0.328</v>
      </c>
    </row>
    <row r="21" spans="3:7" ht="16.5">
      <c r="C21" s="2" t="s">
        <v>4</v>
      </c>
      <c r="D21" s="1">
        <v>200</v>
      </c>
      <c r="F21" s="3" t="s">
        <v>6</v>
      </c>
      <c r="G21" s="3">
        <f>$D$20*0.082*$D$21/($D$22+$D$20*$D$20*$E$18/G20/G20)+$D$20*$E$19</f>
        <v>0.31123920126260896</v>
      </c>
    </row>
    <row r="22" spans="3:7" ht="16.5">
      <c r="C22" t="s">
        <v>9</v>
      </c>
      <c r="D22" s="1">
        <v>10</v>
      </c>
      <c r="F22" s="3" t="s">
        <v>7</v>
      </c>
      <c r="G22" s="3">
        <f>$D$20*0.082*$D$21/($D$22+$D$20*$D$20*$E$18/G21/G21)+$D$20*$E$19</f>
        <v>0.30867670492016847</v>
      </c>
    </row>
    <row r="23" spans="6:7" ht="16.5">
      <c r="F23" s="3" t="s">
        <v>8</v>
      </c>
      <c r="G23" s="3">
        <f>$D$20*0.082*$D$21/($D$22+$D$20*$D$20*$E$18/G22/G22)+$D$20*$E$19</f>
        <v>0.30825195465538124</v>
      </c>
    </row>
    <row r="24" spans="6:7" ht="16.5">
      <c r="F24" s="3" t="s">
        <v>10</v>
      </c>
      <c r="G24" s="3">
        <f>$D$20*0.082*$D$21/($D$22+$D$20*$D$20*$E$18/G23/G23)+$D$20*$E$19</f>
        <v>0.30818064231404735</v>
      </c>
    </row>
    <row r="25" spans="6:7" ht="16.5">
      <c r="F25" s="3" t="s">
        <v>11</v>
      </c>
      <c r="G25" s="3">
        <f>$D$20*0.082*$D$21/($D$22+$D$20*$D$20*$E$18/G24/G24)+$D$20*$E$19</f>
        <v>0.3081686439333754</v>
      </c>
    </row>
    <row r="27" spans="1:4" ht="16.5">
      <c r="A27" s="1">
        <v>2</v>
      </c>
      <c r="B27" s="4" t="s">
        <v>13</v>
      </c>
      <c r="C27" s="2">
        <f>ACOS(-1)</f>
        <v>3.141592653589793</v>
      </c>
      <c r="D27" s="4"/>
    </row>
    <row r="29" spans="2:8" ht="19.5">
      <c r="B29" s="3"/>
      <c r="C29" s="3" t="s">
        <v>14</v>
      </c>
      <c r="D29" s="3" t="s">
        <v>15</v>
      </c>
      <c r="E29" s="3" t="s">
        <v>16</v>
      </c>
      <c r="F29" s="3" t="s">
        <v>18</v>
      </c>
      <c r="G29" s="3"/>
      <c r="H29" s="3" t="s">
        <v>17</v>
      </c>
    </row>
    <row r="30" spans="2:8" ht="16.5">
      <c r="B30" s="3" t="s">
        <v>19</v>
      </c>
      <c r="C30" s="3">
        <f>SQRT($C$27*(SQRT(3)+1/SQRT(3)))</f>
        <v>2.6935473741771965</v>
      </c>
      <c r="D30" s="3">
        <f>SIN(C30)</f>
        <v>0.433204581756554</v>
      </c>
      <c r="E30" s="3">
        <f>COS(C30)</f>
        <v>-0.901295617622281</v>
      </c>
      <c r="F30" s="3">
        <f>D30*D30-E30*E30</f>
        <v>-0.6246675806902582</v>
      </c>
      <c r="G30" s="3"/>
      <c r="H30" s="3">
        <f>COS(2*C30)</f>
        <v>0.6246675806902582</v>
      </c>
    </row>
    <row r="31" spans="2:8" ht="16.5">
      <c r="B31" s="3" t="s">
        <v>21</v>
      </c>
      <c r="C31" s="3">
        <f>SQRT($C$27*(SQRT(3)-1/SQRT(3)))</f>
        <v>1.9046256137279145</v>
      </c>
      <c r="D31" s="3">
        <f>SIN(C31)</f>
        <v>0.9447945567182013</v>
      </c>
      <c r="E31" s="3">
        <f>COS(C31)</f>
        <v>-0.3276633113359769</v>
      </c>
      <c r="F31" s="3">
        <f>D31*D31-E31*E31</f>
        <v>0.7852735088086852</v>
      </c>
      <c r="G31" s="3"/>
      <c r="H31" s="3">
        <f>COS(2*C31)</f>
        <v>-0.7852735088086853</v>
      </c>
    </row>
    <row r="32" spans="2:8" ht="16.5">
      <c r="B32" s="3" t="s">
        <v>20</v>
      </c>
      <c r="C32" s="3">
        <f>SQRT($C$27*(SQRT(5)+1/SQRT(5)))</f>
        <v>2.9034079419277052</v>
      </c>
      <c r="D32" s="3">
        <f>SIN(C32)</f>
        <v>0.23593897725034982</v>
      </c>
      <c r="E32" s="3">
        <f>COS(C32)</f>
        <v>-0.971767873009835</v>
      </c>
      <c r="F32" s="3">
        <f>D32*D32-E32*E32</f>
        <v>-0.8886655980281177</v>
      </c>
      <c r="G32" s="3"/>
      <c r="H32" s="3">
        <f>COS(2*C32)</f>
        <v>0.8886655980281178</v>
      </c>
    </row>
    <row r="33" spans="2:8" ht="16.5">
      <c r="B33" s="3" t="s">
        <v>22</v>
      </c>
      <c r="C33" s="3">
        <f>SQRT($C$27*(SQRT(5)-1/SQRT(5)))</f>
        <v>2.370622657622377</v>
      </c>
      <c r="D33" s="3">
        <f>SIN(C33)</f>
        <v>0.6968312814785685</v>
      </c>
      <c r="E33" s="3">
        <f>COS(C33)</f>
        <v>-0.717235083604348</v>
      </c>
      <c r="F33" s="3">
        <f>D33*D33-E33*E33</f>
        <v>-0.02885233030587203</v>
      </c>
      <c r="G33" s="3"/>
      <c r="H33" s="3">
        <f>COS(2*C33)</f>
        <v>0.028852330305871973</v>
      </c>
    </row>
    <row r="34" spans="2:8" ht="16.5">
      <c r="B34" s="3" t="s">
        <v>24</v>
      </c>
      <c r="C34" s="3">
        <f>SQRT($C$27*(SQRT(6)+1/SQRT(6)))</f>
        <v>2.9963058607447017</v>
      </c>
      <c r="D34" s="3">
        <f>SIN(C34)</f>
        <v>0.14477620697835525</v>
      </c>
      <c r="E34" s="3">
        <f>COS(C34)</f>
        <v>-0.9894644257844546</v>
      </c>
      <c r="F34" s="3">
        <f>D34*D34-E34*E34</f>
        <v>-0.9580796997859209</v>
      </c>
      <c r="G34" s="6"/>
      <c r="H34" s="3">
        <f>COS(2*C34)</f>
        <v>0.9580796997859209</v>
      </c>
    </row>
    <row r="35" spans="2:8" ht="16.5">
      <c r="B35" s="3" t="s">
        <v>25</v>
      </c>
      <c r="C35" s="3">
        <f>SQRT($C$27*(SQRT(6)-1/SQRT(6)))</f>
        <v>2.5323406466763747</v>
      </c>
      <c r="D35" s="3">
        <f>SIN(C35)</f>
        <v>0.5722542088490249</v>
      </c>
      <c r="E35" s="3">
        <f>COS(C35)</f>
        <v>-0.8200762894112819</v>
      </c>
      <c r="F35" s="3">
        <f>D35*D35-E35*E35</f>
        <v>-0.34505024090915304</v>
      </c>
      <c r="G35" s="6"/>
      <c r="H35" s="3">
        <f>COS(2*C35)</f>
        <v>0.34505024090915315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cp:lastPrinted>2009-10-13T03:37:00Z</cp:lastPrinted>
  <dcterms:created xsi:type="dcterms:W3CDTF">2009-10-13T02:34:04Z</dcterms:created>
  <dcterms:modified xsi:type="dcterms:W3CDTF">2009-10-19T13:07:15Z</dcterms:modified>
  <cp:category/>
  <cp:version/>
  <cp:contentType/>
  <cp:contentStatus/>
</cp:coreProperties>
</file>