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<sst xmlns="http://schemas.openxmlformats.org/spreadsheetml/2006/main" count="33" uniqueCount="18">
  <si>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k</t>
  </si>
  <si>
    <t>lnk</t>
  </si>
  <si>
    <t>k</t>
  </si>
  <si>
    <t>temp (℃)</t>
  </si>
  <si>
    <t>T (K)</t>
  </si>
  <si>
    <t>1/T</t>
  </si>
  <si>
    <t>Ea</t>
  </si>
  <si>
    <t>A</t>
  </si>
  <si>
    <t>temp (℃)</t>
  </si>
  <si>
    <t>T (K)</t>
  </si>
  <si>
    <t>a = &lt;-1, A, 2&gt;</t>
  </si>
  <si>
    <t>b = &lt;0, B, -2&gt;</t>
  </si>
  <si>
    <t xml:space="preserve">b 在 a 方向
的分量 </t>
  </si>
  <si>
    <t xml:space="preserve">        A = 2
  B</t>
  </si>
  <si>
    <r>
      <t xml:space="preserve">       </t>
    </r>
    <r>
      <rPr>
        <sz val="10"/>
        <rFont val="新細明體"/>
        <family val="1"/>
      </rPr>
      <t xml:space="preserve">A = </t>
    </r>
    <r>
      <rPr>
        <sz val="12"/>
        <rFont val="新細明體"/>
        <family val="1"/>
      </rPr>
      <t>-2</t>
    </r>
    <r>
      <rPr>
        <sz val="12"/>
        <rFont val="新細明體"/>
        <family val="1"/>
      </rPr>
      <t xml:space="preserve">
  B</t>
    </r>
  </si>
  <si>
    <t>b, a 的夾角</t>
  </si>
  <si>
    <t>b 在垂直 a 方向的分向量
  ( **/9 )</t>
  </si>
  <si>
    <r>
      <t>b</t>
    </r>
    <r>
      <rPr>
        <sz val="12"/>
        <rFont val="新細明體"/>
        <family val="1"/>
      </rPr>
      <t>．</t>
    </r>
    <r>
      <rPr>
        <sz val="12"/>
        <rFont val="Times New Roman"/>
        <family val="1"/>
      </rPr>
      <t>(a×c)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</si>
</sst>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E+00"/>
  </numFmts>
  <fonts count="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i/>
      <sz val="12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ln</a:t>
                    </a:r>
                    <a:r>
                      <a:rPr lang="en-US" cap="none" sz="1200" b="0" i="1" u="none" baseline="0">
                        <a:latin typeface="新細明體"/>
                        <a:ea typeface="新細明體"/>
                        <a:cs typeface="新細明體"/>
                      </a:rPr>
                      <a:t>k</a:t>
                    </a: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 = -12653/T + 13.676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Sheet1!$E$2:$E$5</c:f>
              <c:numCache>
                <c:ptCount val="4"/>
                <c:pt idx="0">
                  <c:v>0.0014285714285714286</c:v>
                </c:pt>
                <c:pt idx="1">
                  <c:v>0.0013333333333333333</c:v>
                </c:pt>
                <c:pt idx="2">
                  <c:v>0.00125</c:v>
                </c:pt>
                <c:pt idx="3">
                  <c:v>0.001176470588235294</c:v>
                </c:pt>
              </c:numCache>
            </c:numRef>
          </c:xVal>
          <c:yVal>
            <c:numRef>
              <c:f>Sheet1!$F$2:$F$5</c:f>
              <c:numCache>
                <c:ptCount val="4"/>
                <c:pt idx="0">
                  <c:v>-4.268697949366879</c:v>
                </c:pt>
                <c:pt idx="1">
                  <c:v>-3.3524072174927233</c:v>
                </c:pt>
                <c:pt idx="2">
                  <c:v>-2.2537949288246137</c:v>
                </c:pt>
                <c:pt idx="3">
                  <c:v>-1.0700248318161971</c:v>
                </c:pt>
              </c:numCache>
            </c:numRef>
          </c:yVal>
          <c:smooth val="0"/>
        </c:ser>
        <c:axId val="2307706"/>
        <c:axId val="36737907"/>
      </c:scatterChart>
      <c:valAx>
        <c:axId val="2307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6737907"/>
        <c:crosses val="autoZero"/>
        <c:crossBetween val="midCat"/>
        <c:dispUnits/>
      </c:valAx>
      <c:valAx>
        <c:axId val="36737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ln</a:t>
                </a:r>
                <a:r>
                  <a:rPr lang="en-US" cap="none" sz="1200" b="0" i="1" u="none" baseline="0">
                    <a:latin typeface="新細明體"/>
                    <a:ea typeface="新細明體"/>
                    <a:cs typeface="新細明體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307706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ln</a:t>
                    </a:r>
                    <a:r>
                      <a:rPr lang="en-US" cap="none" sz="1200" b="0" i="1" u="none" baseline="0">
                        <a:latin typeface="新細明體"/>
                        <a:ea typeface="新細明體"/>
                        <a:cs typeface="新細明體"/>
                      </a:rPr>
                      <a:t>k</a:t>
                    </a: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 = -14280/T + 15.664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Sheet1!$E$8:$E$11</c:f>
              <c:numCache/>
            </c:numRef>
          </c:xVal>
          <c:yVal>
            <c:numRef>
              <c:f>Sheet1!$F$8:$F$11</c:f>
              <c:numCache/>
            </c:numRef>
          </c:yVal>
          <c:smooth val="0"/>
        </c:ser>
        <c:axId val="42593080"/>
        <c:axId val="37640409"/>
      </c:scatterChart>
      <c:valAx>
        <c:axId val="42593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7640409"/>
        <c:crosses val="autoZero"/>
        <c:crossBetween val="midCat"/>
        <c:dispUnits/>
      </c:valAx>
      <c:valAx>
        <c:axId val="3764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ln</a:t>
                </a:r>
                <a:r>
                  <a:rPr lang="en-US" cap="none" sz="1200" b="0" i="1" u="none" baseline="0">
                    <a:latin typeface="新細明體"/>
                    <a:ea typeface="新細明體"/>
                    <a:cs typeface="新細明體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2593080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ln</a:t>
                    </a:r>
                    <a:r>
                      <a:rPr lang="en-US" cap="none" sz="1200" b="0" i="1" u="none" baseline="0">
                        <a:latin typeface="新細明體"/>
                        <a:ea typeface="新細明體"/>
                        <a:cs typeface="新細明體"/>
                      </a:rPr>
                      <a:t>k</a:t>
                    </a: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 = -13664/T + 14.956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Sheet1!$E$14:$E$17</c:f>
              <c:numCache/>
            </c:numRef>
          </c:xVal>
          <c:yVal>
            <c:numRef>
              <c:f>Sheet1!$F$14:$F$17</c:f>
              <c:numCache/>
            </c:numRef>
          </c:yVal>
          <c:smooth val="0"/>
        </c:ser>
        <c:axId val="16096806"/>
        <c:axId val="53267631"/>
      </c:scatterChart>
      <c:valAx>
        <c:axId val="16096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267631"/>
        <c:crosses val="autoZero"/>
        <c:crossBetween val="midCat"/>
        <c:dispUnits/>
      </c:valAx>
      <c:valAx>
        <c:axId val="5326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ln</a:t>
                </a:r>
                <a:r>
                  <a:rPr lang="en-US" cap="none" sz="1200" b="0" i="1" u="none" baseline="0">
                    <a:latin typeface="新細明體"/>
                    <a:ea typeface="新細明體"/>
                    <a:cs typeface="新細明體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096806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28575</xdr:rowOff>
    </xdr:from>
    <xdr:to>
      <xdr:col>15</xdr:col>
      <xdr:colOff>66675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5600700" y="28575"/>
        <a:ext cx="46291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14</xdr:row>
      <xdr:rowOff>0</xdr:rowOff>
    </xdr:from>
    <xdr:to>
      <xdr:col>15</xdr:col>
      <xdr:colOff>57150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5591175" y="2933700"/>
        <a:ext cx="46291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17</xdr:row>
      <xdr:rowOff>180975</xdr:rowOff>
    </xdr:from>
    <xdr:to>
      <xdr:col>7</xdr:col>
      <xdr:colOff>542925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371475" y="3743325"/>
        <a:ext cx="47625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31">
      <selection activeCell="J48" sqref="J48"/>
    </sheetView>
  </sheetViews>
  <sheetFormatPr defaultColWidth="9.00390625" defaultRowHeight="16.5"/>
  <cols>
    <col min="1" max="1" width="4.50390625" style="3" customWidth="1"/>
    <col min="4" max="4" width="10.75390625" style="0" customWidth="1"/>
    <col min="8" max="8" width="10.125" style="0" bestFit="1" customWidth="1"/>
  </cols>
  <sheetData>
    <row r="1" spans="1:8" ht="16.5">
      <c r="A1" s="3">
        <v>2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1</v>
      </c>
      <c r="G1" s="2" t="s">
        <v>6</v>
      </c>
      <c r="H1" s="2" t="s">
        <v>7</v>
      </c>
    </row>
    <row r="2" spans="2:8" ht="16.5">
      <c r="B2" s="2">
        <v>0.014</v>
      </c>
      <c r="C2" s="1">
        <f>D2-273.15</f>
        <v>426.85</v>
      </c>
      <c r="D2" s="1">
        <v>700</v>
      </c>
      <c r="E2" s="1">
        <f>1/D2</f>
        <v>0.0014285714285714286</v>
      </c>
      <c r="F2" s="1">
        <f>LN(B2)</f>
        <v>-4.268697949366879</v>
      </c>
      <c r="G2" s="1">
        <f>12653*8.314</f>
        <v>105197.042</v>
      </c>
      <c r="H2" s="4">
        <f>EXP(13.676)</f>
        <v>869783.8400092118</v>
      </c>
    </row>
    <row r="3" spans="2:8" ht="16.5">
      <c r="B3" s="2">
        <v>0.035</v>
      </c>
      <c r="C3" s="1">
        <f>D3-273.15</f>
        <v>476.85</v>
      </c>
      <c r="D3" s="1">
        <v>750</v>
      </c>
      <c r="E3" s="1">
        <f>1/D3</f>
        <v>0.0013333333333333333</v>
      </c>
      <c r="F3" s="1">
        <f>LN(B3)</f>
        <v>-3.3524072174927233</v>
      </c>
      <c r="G3" s="3"/>
      <c r="H3" s="3"/>
    </row>
    <row r="4" spans="2:8" ht="16.5">
      <c r="B4" s="2">
        <v>0.105</v>
      </c>
      <c r="C4" s="1">
        <f>D4-273.15</f>
        <v>526.85</v>
      </c>
      <c r="D4" s="1">
        <v>800</v>
      </c>
      <c r="E4" s="1">
        <f>1/D4</f>
        <v>0.00125</v>
      </c>
      <c r="F4" s="1">
        <f>LN(B4)</f>
        <v>-2.2537949288246137</v>
      </c>
      <c r="G4" s="3"/>
      <c r="H4" s="3"/>
    </row>
    <row r="5" spans="2:8" ht="16.5">
      <c r="B5" s="2">
        <v>0.343</v>
      </c>
      <c r="C5" s="1">
        <f>D5-273.15</f>
        <v>576.85</v>
      </c>
      <c r="D5" s="1">
        <v>850</v>
      </c>
      <c r="E5" s="1">
        <f>1/D5</f>
        <v>0.001176470588235294</v>
      </c>
      <c r="F5" s="1">
        <f>LN(B5)</f>
        <v>-1.0700248318161971</v>
      </c>
      <c r="G5" s="3"/>
      <c r="H5" s="3"/>
    </row>
    <row r="6" spans="2:8" ht="16.5">
      <c r="B6" s="3"/>
      <c r="C6" s="3"/>
      <c r="D6" s="3"/>
      <c r="E6" s="3"/>
      <c r="F6" s="3"/>
      <c r="G6" s="3"/>
      <c r="H6" s="3"/>
    </row>
    <row r="7" spans="2:8" ht="16.5">
      <c r="B7" s="1" t="s">
        <v>0</v>
      </c>
      <c r="C7" s="1" t="s">
        <v>3</v>
      </c>
      <c r="D7" s="1" t="s">
        <v>4</v>
      </c>
      <c r="E7" s="2" t="s">
        <v>5</v>
      </c>
      <c r="F7" s="2" t="s">
        <v>1</v>
      </c>
      <c r="G7" s="2" t="s">
        <v>6</v>
      </c>
      <c r="H7" s="2" t="s">
        <v>7</v>
      </c>
    </row>
    <row r="8" spans="2:8" ht="16.5">
      <c r="B8" s="2">
        <v>0.035</v>
      </c>
      <c r="C8" s="1">
        <f>D8-273.15</f>
        <v>476.85</v>
      </c>
      <c r="D8" s="1">
        <v>750</v>
      </c>
      <c r="E8" s="1">
        <f>1/D8</f>
        <v>0.0013333333333333333</v>
      </c>
      <c r="F8" s="1">
        <f>LN(B8)</f>
        <v>-3.3524072174927233</v>
      </c>
      <c r="G8" s="1">
        <f>14280*8.314</f>
        <v>118723.92</v>
      </c>
      <c r="H8" s="4">
        <f>EXP(15.664)</f>
        <v>6350219.898790075</v>
      </c>
    </row>
    <row r="9" spans="2:8" ht="16.5">
      <c r="B9" s="2">
        <v>0.105</v>
      </c>
      <c r="C9" s="1">
        <f>D9-273.15</f>
        <v>526.85</v>
      </c>
      <c r="D9" s="1">
        <v>800</v>
      </c>
      <c r="E9" s="1">
        <f>1/D9</f>
        <v>0.00125</v>
      </c>
      <c r="F9" s="1">
        <f>LN(B9)</f>
        <v>-2.2537949288246137</v>
      </c>
      <c r="G9" s="3"/>
      <c r="H9" s="3"/>
    </row>
    <row r="10" spans="2:8" ht="16.5">
      <c r="B10" s="2">
        <v>0.343</v>
      </c>
      <c r="C10" s="1">
        <f>D10-273.15</f>
        <v>576.85</v>
      </c>
      <c r="D10" s="1">
        <v>850</v>
      </c>
      <c r="E10" s="1">
        <f>1/D10</f>
        <v>0.001176470588235294</v>
      </c>
      <c r="F10" s="1">
        <f>LN(B10)</f>
        <v>-1.0700248318161971</v>
      </c>
      <c r="G10" s="3"/>
      <c r="H10" s="3"/>
    </row>
    <row r="11" spans="2:8" ht="16.5">
      <c r="B11" s="2">
        <v>0.8</v>
      </c>
      <c r="C11" s="1">
        <f>D11-273.15</f>
        <v>626.85</v>
      </c>
      <c r="D11" s="1">
        <v>900</v>
      </c>
      <c r="E11" s="1">
        <f>1/D11</f>
        <v>0.0011111111111111111</v>
      </c>
      <c r="F11" s="1">
        <f>LN(B11)</f>
        <v>-0.2231435513142097</v>
      </c>
      <c r="G11" s="3"/>
      <c r="H11" s="3"/>
    </row>
    <row r="12" spans="2:8" ht="16.5">
      <c r="B12" s="3"/>
      <c r="C12" s="3"/>
      <c r="D12" s="3"/>
      <c r="E12" s="3"/>
      <c r="F12" s="3"/>
      <c r="G12" s="3"/>
      <c r="H12" s="3"/>
    </row>
    <row r="13" spans="2:8" ht="16.5">
      <c r="B13" s="1" t="s">
        <v>0</v>
      </c>
      <c r="C13" s="1" t="s">
        <v>8</v>
      </c>
      <c r="D13" s="1" t="s">
        <v>9</v>
      </c>
      <c r="E13" s="2" t="s">
        <v>5</v>
      </c>
      <c r="F13" s="2" t="s">
        <v>1</v>
      </c>
      <c r="G13" s="2" t="s">
        <v>6</v>
      </c>
      <c r="H13" s="2" t="s">
        <v>7</v>
      </c>
    </row>
    <row r="14" spans="2:8" ht="16.5">
      <c r="B14" s="2">
        <v>0.011</v>
      </c>
      <c r="C14" s="1">
        <f>D14-273.15</f>
        <v>426.85</v>
      </c>
      <c r="D14" s="1">
        <v>700</v>
      </c>
      <c r="E14" s="1">
        <f>1/D14</f>
        <v>0.0014285714285714286</v>
      </c>
      <c r="F14" s="1">
        <f>LN(B14)</f>
        <v>-4.509860006183766</v>
      </c>
      <c r="G14" s="1">
        <f>13664*8.314</f>
        <v>113602.496</v>
      </c>
      <c r="H14" s="4">
        <f>EXP(14.956)</f>
        <v>3128299.1116353255</v>
      </c>
    </row>
    <row r="15" spans="2:8" ht="16.5">
      <c r="B15" s="2">
        <v>0.035</v>
      </c>
      <c r="C15" s="1">
        <f>D15-273.15</f>
        <v>476.85</v>
      </c>
      <c r="D15" s="1">
        <v>750</v>
      </c>
      <c r="E15" s="1">
        <f>1/D15</f>
        <v>0.0013333333333333333</v>
      </c>
      <c r="F15" s="1">
        <f>LN(B15)</f>
        <v>-3.3524072174927233</v>
      </c>
      <c r="G15" s="3"/>
      <c r="H15" s="3"/>
    </row>
    <row r="16" spans="2:8" ht="16.5">
      <c r="B16" s="2">
        <v>0.343</v>
      </c>
      <c r="C16" s="1">
        <f>D16-273.15</f>
        <v>576.85</v>
      </c>
      <c r="D16" s="1">
        <v>850</v>
      </c>
      <c r="E16" s="1">
        <f>1/D16</f>
        <v>0.001176470588235294</v>
      </c>
      <c r="F16" s="1">
        <f>LN(B16)</f>
        <v>-1.0700248318161971</v>
      </c>
      <c r="G16" s="3"/>
      <c r="H16" s="3"/>
    </row>
    <row r="17" spans="2:8" ht="16.5">
      <c r="B17" s="2">
        <v>0.789</v>
      </c>
      <c r="C17" s="1">
        <f>D17-273.15</f>
        <v>626.85</v>
      </c>
      <c r="D17" s="1">
        <v>900</v>
      </c>
      <c r="E17" s="1">
        <f>1/D17</f>
        <v>0.0011111111111111111</v>
      </c>
      <c r="F17" s="1">
        <f>LN(B17)</f>
        <v>-0.23698895813626278</v>
      </c>
      <c r="G17" s="3"/>
      <c r="H17" s="3"/>
    </row>
    <row r="18" spans="2:8" ht="16.5">
      <c r="B18" s="3"/>
      <c r="C18" s="3"/>
      <c r="D18" s="3"/>
      <c r="E18" s="3"/>
      <c r="F18" s="3"/>
      <c r="G18" s="3"/>
      <c r="H18" s="3"/>
    </row>
    <row r="33" spans="1:2" ht="16.5">
      <c r="A33" s="3">
        <v>1</v>
      </c>
      <c r="B33" t="s">
        <v>10</v>
      </c>
    </row>
    <row r="34" ht="16.5">
      <c r="B34" t="s">
        <v>11</v>
      </c>
    </row>
    <row r="36" spans="2:8" ht="33">
      <c r="B36" s="5" t="s">
        <v>13</v>
      </c>
      <c r="C36" s="6" t="s">
        <v>12</v>
      </c>
      <c r="D36" s="7" t="s">
        <v>15</v>
      </c>
      <c r="E36" s="12" t="s">
        <v>16</v>
      </c>
      <c r="F36" s="10"/>
      <c r="G36" s="11"/>
      <c r="H36" s="13" t="s">
        <v>17</v>
      </c>
    </row>
    <row r="37" spans="2:8" ht="16.5">
      <c r="B37" s="1">
        <v>3</v>
      </c>
      <c r="C37" s="8">
        <f>(2*B37-4)/3</f>
        <v>0.6666666666666666</v>
      </c>
      <c r="D37" s="9">
        <f>ACOS(C37/SQRT(4+B37*B37))</f>
        <v>1.3848261534007065</v>
      </c>
      <c r="E37" s="1">
        <f>2*B37-4</f>
        <v>2</v>
      </c>
      <c r="F37" s="1">
        <f>9*B37+4*2-4*B37</f>
        <v>23</v>
      </c>
      <c r="G37" s="1">
        <f>-10-2*2*B37</f>
        <v>-22</v>
      </c>
      <c r="H37" s="1">
        <f>7*B37+26</f>
        <v>47</v>
      </c>
    </row>
    <row r="38" spans="2:8" ht="16.5">
      <c r="B38" s="1">
        <v>4</v>
      </c>
      <c r="C38" s="8">
        <f>(2*B38-4)/3</f>
        <v>1.3333333333333333</v>
      </c>
      <c r="D38" s="9">
        <f>ACOS(C38/SQRT(4+B38*B38))</f>
        <v>1.2680503751718923</v>
      </c>
      <c r="E38" s="1">
        <f>2*B38-4</f>
        <v>4</v>
      </c>
      <c r="F38" s="1">
        <f>9*B38+4*2-4*B38</f>
        <v>28</v>
      </c>
      <c r="G38" s="1">
        <f>-10-2*2*B38</f>
        <v>-26</v>
      </c>
      <c r="H38" s="1">
        <f>7*B38+26</f>
        <v>54</v>
      </c>
    </row>
    <row r="39" spans="2:8" ht="16.5">
      <c r="B39" s="1">
        <v>5</v>
      </c>
      <c r="C39" s="8">
        <f>(2*B39-4)/3</f>
        <v>2</v>
      </c>
      <c r="D39" s="9">
        <f>ACOS(C39/SQRT(4+B39*B39))</f>
        <v>1.1902899496825317</v>
      </c>
      <c r="E39" s="1">
        <f>2*B39-4</f>
        <v>6</v>
      </c>
      <c r="F39" s="1">
        <f>9*B39+4*2-4*B39</f>
        <v>33</v>
      </c>
      <c r="G39" s="1">
        <f>-10-2*2*B39</f>
        <v>-30</v>
      </c>
      <c r="H39" s="1">
        <f>7*B39+26</f>
        <v>61</v>
      </c>
    </row>
    <row r="40" spans="2:8" ht="16.5">
      <c r="B40" s="1">
        <v>-3</v>
      </c>
      <c r="C40" s="8">
        <f>(2*B40-4)/3</f>
        <v>-3.3333333333333335</v>
      </c>
      <c r="D40" s="9">
        <f>ACOS(C40/SQRT(4+B40*B40))</f>
        <v>2.7505189759933257</v>
      </c>
      <c r="E40" s="1">
        <f>2*B40-4</f>
        <v>-10</v>
      </c>
      <c r="F40" s="1">
        <f>9*B40+4*2-4*B40</f>
        <v>-7</v>
      </c>
      <c r="G40" s="1">
        <f>-10-2*2*B40</f>
        <v>2</v>
      </c>
      <c r="H40" s="1">
        <f>7*B40+26</f>
        <v>5</v>
      </c>
    </row>
    <row r="41" spans="2:8" ht="16.5">
      <c r="B41" s="1">
        <v>-4</v>
      </c>
      <c r="C41" s="8">
        <f>(2*B41-4)/3</f>
        <v>-4</v>
      </c>
      <c r="D41" s="9">
        <f>ACOS(C41/SQRT(4+B41*B41))</f>
        <v>2.677945044588987</v>
      </c>
      <c r="E41" s="1">
        <f>2*B41-4</f>
        <v>-12</v>
      </c>
      <c r="F41" s="1">
        <f>9*B41+4*2-4*B41</f>
        <v>-12</v>
      </c>
      <c r="G41" s="1">
        <f>-10-2*2*B41</f>
        <v>6</v>
      </c>
      <c r="H41" s="1">
        <f>7*B41+26</f>
        <v>-2</v>
      </c>
    </row>
    <row r="42" spans="2:8" ht="16.5">
      <c r="B42" s="1">
        <v>-5</v>
      </c>
      <c r="C42" s="8">
        <f>(2*B42-4)/3</f>
        <v>-4.666666666666667</v>
      </c>
      <c r="D42" s="9">
        <f>ACOS(C42/SQRT(4+B42*B42))</f>
        <v>2.6191006210783527</v>
      </c>
      <c r="E42" s="1">
        <f>2*B42-4</f>
        <v>-14</v>
      </c>
      <c r="F42" s="1">
        <f>9*B42+4*2-4*B42</f>
        <v>-17</v>
      </c>
      <c r="G42" s="1">
        <f>-10-2*2*B42</f>
        <v>10</v>
      </c>
      <c r="H42" s="1">
        <f>7*B42+26</f>
        <v>-9</v>
      </c>
    </row>
    <row r="44" spans="2:8" ht="33">
      <c r="B44" s="5" t="s">
        <v>14</v>
      </c>
      <c r="C44" s="6" t="s">
        <v>12</v>
      </c>
      <c r="D44" s="7" t="s">
        <v>15</v>
      </c>
      <c r="E44" s="12" t="s">
        <v>16</v>
      </c>
      <c r="F44" s="10"/>
      <c r="G44" s="11"/>
      <c r="H44" s="13" t="s">
        <v>17</v>
      </c>
    </row>
    <row r="45" spans="2:8" ht="16.5">
      <c r="B45" s="1">
        <v>3</v>
      </c>
      <c r="C45" s="8">
        <f>(-2*B45-4)/3</f>
        <v>-3.3333333333333335</v>
      </c>
      <c r="D45" s="1">
        <f>ACOS(C45/SQRT(4+B45*B45))</f>
        <v>2.7505189759933257</v>
      </c>
      <c r="E45" s="1">
        <f>-2*B45-4</f>
        <v>-10</v>
      </c>
      <c r="F45" s="1">
        <f>9*B45+4*-2-4*B45</f>
        <v>7</v>
      </c>
      <c r="G45" s="1">
        <f>-10-2*(-2*B45)</f>
        <v>2</v>
      </c>
      <c r="H45" s="1">
        <f>7*B45-6</f>
        <v>15</v>
      </c>
    </row>
    <row r="46" spans="2:8" ht="16.5">
      <c r="B46" s="1">
        <v>4</v>
      </c>
      <c r="C46" s="8">
        <f>(-2*B46-4)/3</f>
        <v>-4</v>
      </c>
      <c r="D46" s="1">
        <f>ACOS(C46/SQRT(4+B46*B46))</f>
        <v>2.677945044588987</v>
      </c>
      <c r="E46" s="1">
        <f>-2*B46-4</f>
        <v>-12</v>
      </c>
      <c r="F46" s="1">
        <f>9*B46+4*-2-4*B46</f>
        <v>12</v>
      </c>
      <c r="G46" s="1">
        <f>-10-2*-2*B46</f>
        <v>6</v>
      </c>
      <c r="H46" s="1">
        <f>7*B46-6</f>
        <v>22</v>
      </c>
    </row>
    <row r="47" spans="2:8" ht="16.5">
      <c r="B47" s="1">
        <v>5</v>
      </c>
      <c r="C47" s="8">
        <f>(-2*B47-4)/3</f>
        <v>-4.666666666666667</v>
      </c>
      <c r="D47" s="1">
        <f>ACOS(C47/SQRT(4+B47*B47))</f>
        <v>2.6191006210783527</v>
      </c>
      <c r="E47" s="1">
        <f>-2*B47-4</f>
        <v>-14</v>
      </c>
      <c r="F47" s="1">
        <f>9*B47+4*-2-4*B47</f>
        <v>17</v>
      </c>
      <c r="G47" s="1">
        <f>-10-2*-2*B47</f>
        <v>10</v>
      </c>
      <c r="H47" s="1">
        <f>7*B47-6</f>
        <v>29</v>
      </c>
    </row>
    <row r="48" spans="2:8" ht="16.5">
      <c r="B48" s="1">
        <v>-3</v>
      </c>
      <c r="C48" s="8">
        <f>(-2*B48-4)/3</f>
        <v>0.6666666666666666</v>
      </c>
      <c r="D48" s="1">
        <f>ACOS(C48/SQRT(4+B48*B48))</f>
        <v>1.3848261534007065</v>
      </c>
      <c r="E48" s="1">
        <f>-2*B48-4</f>
        <v>2</v>
      </c>
      <c r="F48" s="1">
        <f>9*B48+4*-2-4*B48</f>
        <v>-23</v>
      </c>
      <c r="G48" s="1">
        <f>-10-2*-2*B48</f>
        <v>-22</v>
      </c>
      <c r="H48" s="1">
        <f>7*B48-6</f>
        <v>-27</v>
      </c>
    </row>
    <row r="49" spans="2:8" ht="16.5">
      <c r="B49" s="1">
        <v>-4</v>
      </c>
      <c r="C49" s="8">
        <f>(-2*B49-4)/3</f>
        <v>1.3333333333333333</v>
      </c>
      <c r="D49" s="1">
        <f>ACOS(C49/SQRT(4+B49*B49))</f>
        <v>1.2680503751718923</v>
      </c>
      <c r="E49" s="1">
        <f>-2*B49-4</f>
        <v>4</v>
      </c>
      <c r="F49" s="1">
        <f>9*B49+4*-2-4*B49</f>
        <v>-28</v>
      </c>
      <c r="G49" s="1">
        <f>-10-2*-2*B49</f>
        <v>-26</v>
      </c>
      <c r="H49" s="1">
        <f>7*B49-6</f>
        <v>-34</v>
      </c>
    </row>
    <row r="50" spans="2:8" ht="16.5">
      <c r="B50" s="1">
        <v>-5</v>
      </c>
      <c r="C50" s="8">
        <f>(-2*B50-4)/3</f>
        <v>2</v>
      </c>
      <c r="D50" s="1">
        <f>ACOS(C50/SQRT(4+B50*B50))</f>
        <v>1.1902899496825317</v>
      </c>
      <c r="E50" s="1">
        <f>-2*B50-4</f>
        <v>6</v>
      </c>
      <c r="F50" s="1">
        <f>9*B50+4*-2-4*B50</f>
        <v>-33</v>
      </c>
      <c r="G50" s="1">
        <f>-10-2*-2*B50</f>
        <v>-30</v>
      </c>
      <c r="H50" s="1">
        <f>7*B50-6</f>
        <v>-41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*****</cp:lastModifiedBy>
  <dcterms:created xsi:type="dcterms:W3CDTF">2009-11-09T12:54:26Z</dcterms:created>
  <dcterms:modified xsi:type="dcterms:W3CDTF">2009-11-10T02:17:09Z</dcterms:modified>
  <cp:category/>
  <cp:version/>
  <cp:contentType/>
  <cp:contentStatus/>
</cp:coreProperties>
</file>