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<sst xmlns="http://schemas.openxmlformats.org/spreadsheetml/2006/main" count="38" uniqueCount="36">
  <si>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t (s)</t>
  </si>
  <si>
    <t>L (m)</t>
  </si>
  <si>
    <t>R (m)</t>
  </si>
  <si>
    <t>A3</t>
  </si>
  <si>
    <r>
      <t>a (m/s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)</t>
    </r>
  </si>
  <si>
    <t>A4</t>
  </si>
  <si>
    <t>Be+3</t>
  </si>
  <si>
    <t>B+4</t>
  </si>
  <si>
    <t>C+5</t>
  </si>
  <si>
    <t>O+7</t>
  </si>
  <si>
    <t>F+8</t>
  </si>
  <si>
    <t>N+6</t>
  </si>
  <si>
    <t>Z</t>
  </si>
  <si>
    <t>R (A)</t>
  </si>
  <si>
    <t>V (m/s)</t>
  </si>
  <si>
    <t>freq</t>
  </si>
  <si>
    <t>E (J)</t>
  </si>
  <si>
    <t>B3</t>
  </si>
  <si>
    <t>HF</t>
  </si>
  <si>
    <t>HCl</t>
  </si>
  <si>
    <t>HBr</t>
  </si>
  <si>
    <t>μ(D)</t>
  </si>
  <si>
    <t>L (pm)</t>
  </si>
  <si>
    <t>δ (C)</t>
  </si>
  <si>
    <t>B4</t>
  </si>
  <si>
    <t>M (kg)</t>
  </si>
  <si>
    <t>Fc (N)</t>
  </si>
  <si>
    <t>w (rad/s)</t>
  </si>
  <si>
    <t>w (rad/s)</t>
  </si>
  <si>
    <t>T (s)</t>
  </si>
  <si>
    <t>B5</t>
  </si>
  <si>
    <t>B2</t>
  </si>
  <si>
    <t>X (A)</t>
  </si>
  <si>
    <r>
      <t>k × ( 1.602 × 10</t>
    </r>
    <r>
      <rPr>
        <vertAlign val="superscript"/>
        <sz val="12"/>
        <rFont val="新細明體"/>
        <family val="1"/>
      </rPr>
      <t xml:space="preserve">-19 </t>
    </r>
    <r>
      <rPr>
        <sz val="12"/>
        <rFont val="新細明體"/>
        <family val="1"/>
      </rPr>
      <t>)</t>
    </r>
    <r>
      <rPr>
        <vertAlign val="superscript"/>
        <sz val="12"/>
        <rFont val="新細明體"/>
        <family val="1"/>
      </rPr>
      <t xml:space="preserve">2 </t>
    </r>
    <r>
      <rPr>
        <sz val="12"/>
        <rFont val="新細明體"/>
        <family val="1"/>
      </rPr>
      <t>=</t>
    </r>
  </si>
  <si>
    <r>
      <t>U</t>
    </r>
    <r>
      <rPr>
        <vertAlign val="subscript"/>
        <sz val="12"/>
        <rFont val="新細明體"/>
        <family val="1"/>
      </rPr>
      <t>tot</t>
    </r>
    <r>
      <rPr>
        <sz val="12"/>
        <rFont val="新細明體"/>
        <family val="1"/>
      </rPr>
      <t xml:space="preserve"> (J)</t>
    </r>
  </si>
  <si>
    <t>δ/ 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</si>
</sst>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vertAlign val="superscript"/>
      <sz val="12"/>
      <name val="新細明體"/>
      <family val="1"/>
    </font>
    <font>
      <vertAlign val="subscript"/>
      <sz val="12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2">
      <selection activeCell="H17" sqref="H17"/>
    </sheetView>
  </sheetViews>
  <sheetFormatPr defaultColWidth="9.00390625" defaultRowHeight="16.5"/>
  <cols>
    <col min="3" max="3" width="13.625" style="0" bestFit="1" customWidth="1"/>
    <col min="5" max="7" width="12.875" style="0" bestFit="1" customWidth="1"/>
    <col min="9" max="9" width="11.75390625" style="0" bestFit="1" customWidth="1"/>
  </cols>
  <sheetData>
    <row r="1" spans="1:6" ht="19.5">
      <c r="A1" s="2" t="s">
        <v>3</v>
      </c>
      <c r="B1" s="1" t="s">
        <v>0</v>
      </c>
      <c r="C1" s="1" t="s">
        <v>1</v>
      </c>
      <c r="D1" s="1" t="s">
        <v>2</v>
      </c>
      <c r="E1" s="1" t="s">
        <v>27</v>
      </c>
      <c r="F1" s="3" t="s">
        <v>4</v>
      </c>
    </row>
    <row r="2" spans="2:6" ht="16.5">
      <c r="B2" s="1">
        <v>4</v>
      </c>
      <c r="C2" s="1">
        <v>2.51</v>
      </c>
      <c r="D2" s="1">
        <f>C2/2/3.14159</f>
        <v>0.39947924458634004</v>
      </c>
      <c r="E2" s="1">
        <f>2*3.14159/B2</f>
        <v>1.570795</v>
      </c>
      <c r="F2" s="1">
        <f>D2*E2*E2</f>
        <v>0.9856738624999999</v>
      </c>
    </row>
    <row r="3" spans="2:6" ht="16.5">
      <c r="B3" s="1">
        <v>5</v>
      </c>
      <c r="C3" s="1">
        <v>3.14</v>
      </c>
      <c r="D3" s="1">
        <f>C3/2/3.14159</f>
        <v>0.4997469434267362</v>
      </c>
      <c r="E3" s="1">
        <f>2*3.14159/B3</f>
        <v>1.2566359999999999</v>
      </c>
      <c r="F3" s="1">
        <f>D3*E3*E3</f>
        <v>0.789167408</v>
      </c>
    </row>
    <row r="4" spans="2:6" ht="16.5">
      <c r="B4" s="1">
        <v>6</v>
      </c>
      <c r="C4" s="1">
        <v>3.77</v>
      </c>
      <c r="D4" s="1">
        <f>C4/2/3.14159</f>
        <v>0.6000146422671323</v>
      </c>
      <c r="E4" s="1">
        <f>2*3.14159/B4</f>
        <v>1.0471966666666666</v>
      </c>
      <c r="F4" s="1">
        <f>D4*E4*E4</f>
        <v>0.6579885722222221</v>
      </c>
    </row>
    <row r="5" spans="2:6" ht="16.5">
      <c r="B5" s="1">
        <v>7</v>
      </c>
      <c r="C5" s="1">
        <v>4.4</v>
      </c>
      <c r="D5" s="1">
        <f>C5/2/3.14159</f>
        <v>0.7002823411075284</v>
      </c>
      <c r="E5" s="1">
        <f>2*3.14159/B5</f>
        <v>0.8975971428571429</v>
      </c>
      <c r="F5" s="1">
        <f>D5*E5*E5</f>
        <v>0.5642039183673471</v>
      </c>
    </row>
    <row r="7" spans="1:7" ht="16.5">
      <c r="A7" t="s">
        <v>5</v>
      </c>
      <c r="C7" s="1" t="s">
        <v>12</v>
      </c>
      <c r="D7" s="1" t="s">
        <v>13</v>
      </c>
      <c r="E7" s="1" t="s">
        <v>14</v>
      </c>
      <c r="F7" s="3" t="s">
        <v>15</v>
      </c>
      <c r="G7" s="3" t="s">
        <v>16</v>
      </c>
    </row>
    <row r="8" spans="2:7" ht="16.5">
      <c r="B8" s="4" t="s">
        <v>6</v>
      </c>
      <c r="C8" s="3">
        <v>4</v>
      </c>
      <c r="D8" s="1">
        <v>4</v>
      </c>
      <c r="E8" s="1">
        <f aca="true" t="shared" si="0" ref="E8:E13">SQRT(8988000000*0.0000000000000000001602*0.0000000000000000001602*C8/D8/0.0000000001/9.109E-31)</f>
        <v>1591324.2924816909</v>
      </c>
      <c r="F8" s="1">
        <f aca="true" t="shared" si="1" ref="F8:F13">E8/2/3.14159/D8/0.0000000001</f>
        <v>633168352841113.4</v>
      </c>
      <c r="G8" s="1">
        <f aca="true" t="shared" si="2" ref="G8:G13">8988000000*0.0000000000000000001602*0.0000000000000000001602*C8/D8/2/0.0000000001</f>
        <v>1.1533419576E-18</v>
      </c>
    </row>
    <row r="9" spans="2:7" ht="16.5">
      <c r="B9" s="4" t="s">
        <v>7</v>
      </c>
      <c r="C9" s="3">
        <v>5</v>
      </c>
      <c r="D9" s="1">
        <v>5</v>
      </c>
      <c r="E9" s="1">
        <f t="shared" si="0"/>
        <v>1591324.2924816909</v>
      </c>
      <c r="F9" s="1">
        <f t="shared" si="1"/>
        <v>506534682272890.75</v>
      </c>
      <c r="G9" s="1">
        <f t="shared" si="2"/>
        <v>1.1533419576E-18</v>
      </c>
    </row>
    <row r="10" spans="2:7" ht="16.5">
      <c r="B10" s="4" t="s">
        <v>8</v>
      </c>
      <c r="C10" s="3">
        <v>6</v>
      </c>
      <c r="D10" s="1">
        <v>6</v>
      </c>
      <c r="E10" s="1">
        <f t="shared" si="0"/>
        <v>1591324.2924816909</v>
      </c>
      <c r="F10" s="1">
        <f t="shared" si="1"/>
        <v>422112235227408.94</v>
      </c>
      <c r="G10" s="1">
        <f t="shared" si="2"/>
        <v>1.1533419576E-18</v>
      </c>
    </row>
    <row r="11" spans="2:7" ht="16.5">
      <c r="B11" s="4" t="s">
        <v>11</v>
      </c>
      <c r="C11" s="3">
        <v>7</v>
      </c>
      <c r="D11" s="1">
        <v>7</v>
      </c>
      <c r="E11" s="1">
        <f t="shared" si="0"/>
        <v>1591324.2924816909</v>
      </c>
      <c r="F11" s="1">
        <f t="shared" si="1"/>
        <v>361810487337779.1</v>
      </c>
      <c r="G11" s="1">
        <f t="shared" si="2"/>
        <v>1.1533419576E-18</v>
      </c>
    </row>
    <row r="12" spans="2:7" ht="16.5">
      <c r="B12" s="4" t="s">
        <v>9</v>
      </c>
      <c r="C12" s="3">
        <v>8</v>
      </c>
      <c r="D12" s="1">
        <v>8</v>
      </c>
      <c r="E12" s="1">
        <f t="shared" si="0"/>
        <v>1591324.2924816909</v>
      </c>
      <c r="F12" s="1">
        <f t="shared" si="1"/>
        <v>316584176420556.7</v>
      </c>
      <c r="G12" s="1">
        <f t="shared" si="2"/>
        <v>1.1533419576E-18</v>
      </c>
    </row>
    <row r="13" spans="2:7" ht="16.5">
      <c r="B13" s="4" t="s">
        <v>10</v>
      </c>
      <c r="C13" s="3">
        <v>9</v>
      </c>
      <c r="D13" s="1">
        <v>9</v>
      </c>
      <c r="E13" s="1">
        <f t="shared" si="0"/>
        <v>1591324.2924816909</v>
      </c>
      <c r="F13" s="1">
        <f t="shared" si="1"/>
        <v>281408156818272.66</v>
      </c>
      <c r="G13" s="1">
        <f t="shared" si="2"/>
        <v>1.1533419576E-18</v>
      </c>
    </row>
    <row r="15" spans="1:6" ht="19.5">
      <c r="A15" t="s">
        <v>31</v>
      </c>
      <c r="B15" s="3" t="s">
        <v>32</v>
      </c>
      <c r="C15" s="1" t="s">
        <v>34</v>
      </c>
      <c r="D15" s="5" t="s">
        <v>33</v>
      </c>
      <c r="E15" s="5"/>
      <c r="F15" s="2">
        <f>8990000000*0.0000000000000000001602*0.0000000000000000001602</f>
        <v>2.307197196E-28</v>
      </c>
    </row>
    <row r="16" spans="2:3" ht="16.5">
      <c r="B16" s="1">
        <v>5</v>
      </c>
      <c r="C16" s="1">
        <f aca="true" t="shared" si="3" ref="C16:C21">$F$15/0.0000000001/B16*(0.5-2)</f>
        <v>-6.921591588000001E-19</v>
      </c>
    </row>
    <row r="17" spans="2:3" ht="16.5">
      <c r="B17" s="1">
        <v>10</v>
      </c>
      <c r="C17" s="1">
        <f t="shared" si="3"/>
        <v>-3.4607957940000006E-19</v>
      </c>
    </row>
    <row r="18" spans="2:3" ht="16.5">
      <c r="B18" s="1">
        <v>15</v>
      </c>
      <c r="C18" s="1">
        <f t="shared" si="3"/>
        <v>-2.3071971960000004E-19</v>
      </c>
    </row>
    <row r="19" spans="2:3" ht="16.5">
      <c r="B19" s="1">
        <v>20</v>
      </c>
      <c r="C19" s="1">
        <f t="shared" si="3"/>
        <v>-1.7303978970000003E-19</v>
      </c>
    </row>
    <row r="20" spans="2:3" ht="16.5">
      <c r="B20" s="1">
        <v>25</v>
      </c>
      <c r="C20" s="1">
        <f t="shared" si="3"/>
        <v>-1.3843183176000002E-19</v>
      </c>
    </row>
    <row r="21" spans="2:3" ht="16.5">
      <c r="B21" s="1">
        <v>30</v>
      </c>
      <c r="C21" s="1">
        <f t="shared" si="3"/>
        <v>-1.1535985980000002E-19</v>
      </c>
    </row>
    <row r="23" spans="1:6" ht="16.5">
      <c r="A23" t="s">
        <v>17</v>
      </c>
      <c r="B23" s="1"/>
      <c r="C23" s="1" t="s">
        <v>21</v>
      </c>
      <c r="D23" s="1" t="s">
        <v>22</v>
      </c>
      <c r="E23" s="1" t="s">
        <v>23</v>
      </c>
      <c r="F23" s="1" t="s">
        <v>35</v>
      </c>
    </row>
    <row r="24" spans="2:6" ht="16.5">
      <c r="B24" s="1" t="s">
        <v>18</v>
      </c>
      <c r="C24" s="1">
        <v>1.91</v>
      </c>
      <c r="D24" s="1">
        <v>91.68</v>
      </c>
      <c r="E24" s="1">
        <f>C24*3.336E-30/D24/0.000000000001</f>
        <v>6.949999999999998E-20</v>
      </c>
      <c r="F24" s="1">
        <f>E24/0.0000000000000000001602</f>
        <v>0.4338327091136079</v>
      </c>
    </row>
    <row r="25" spans="2:6" ht="16.5">
      <c r="B25" s="1" t="s">
        <v>19</v>
      </c>
      <c r="C25" s="1">
        <v>1.08</v>
      </c>
      <c r="D25" s="1">
        <v>127.45</v>
      </c>
      <c r="E25" s="1">
        <f>C25*3.336E-30/D25/0.000000000001</f>
        <v>2.826896822283249E-20</v>
      </c>
      <c r="F25" s="1">
        <f>E25/0.0000000000000000001602</f>
        <v>0.17646047579795562</v>
      </c>
    </row>
    <row r="26" spans="2:6" ht="16.5">
      <c r="B26" s="1" t="s">
        <v>20</v>
      </c>
      <c r="C26" s="1">
        <v>0.8</v>
      </c>
      <c r="D26" s="1">
        <v>141.44</v>
      </c>
      <c r="E26" s="1">
        <f>C26*3.336E-30/D26/0.000000000001</f>
        <v>1.886877828054299E-20</v>
      </c>
      <c r="F26" s="1">
        <f>E26/0.0000000000000000001602</f>
        <v>0.11778263595844563</v>
      </c>
    </row>
    <row r="28" spans="1:6" ht="16.5">
      <c r="A28" t="s">
        <v>24</v>
      </c>
      <c r="B28" s="3" t="s">
        <v>25</v>
      </c>
      <c r="C28" s="1" t="s">
        <v>26</v>
      </c>
      <c r="E28" s="1" t="s">
        <v>28</v>
      </c>
      <c r="F28" s="1" t="s">
        <v>29</v>
      </c>
    </row>
    <row r="29" spans="2:6" ht="16.5">
      <c r="B29" s="1">
        <v>40</v>
      </c>
      <c r="C29" s="1">
        <f>B29*35*(2*3.14159/15/60)*(2*3.14159/15/60)</f>
        <v>0.06823418676217284</v>
      </c>
      <c r="E29" s="1">
        <f>SQRT(9.8/35)</f>
        <v>0.5291502622129182</v>
      </c>
      <c r="F29" s="1">
        <f>2*3.14159/E29</f>
        <v>11.87409408761058</v>
      </c>
    </row>
    <row r="30" spans="2:3" ht="16.5">
      <c r="B30" s="1">
        <v>50</v>
      </c>
      <c r="C30" s="1">
        <f>B30*35*(2*3.14159/15/60)*(2*3.14159/15/60)</f>
        <v>0.08529273345271605</v>
      </c>
    </row>
    <row r="31" spans="2:3" ht="16.5">
      <c r="B31" s="1">
        <v>60</v>
      </c>
      <c r="C31" s="1">
        <f>B31*35*(2*3.14159/15/60)*(2*3.14159/15/60)</f>
        <v>0.10235128014325927</v>
      </c>
    </row>
    <row r="32" spans="2:3" ht="16.5">
      <c r="B32" s="1">
        <v>70</v>
      </c>
      <c r="C32" s="1">
        <f>B32*35*(2*3.14159/15/60)*(2*3.14159/15/60)</f>
        <v>0.11940982683380248</v>
      </c>
    </row>
    <row r="34" spans="1:3" ht="16.5">
      <c r="A34" t="s">
        <v>30</v>
      </c>
      <c r="B34" s="1" t="s">
        <v>13</v>
      </c>
      <c r="C34" s="1" t="s">
        <v>14</v>
      </c>
    </row>
    <row r="35" spans="2:3" ht="16.5">
      <c r="B35" s="3">
        <v>10</v>
      </c>
      <c r="C35" s="1">
        <f aca="true" t="shared" si="4" ref="C35:C40">SQRT(8988000000*0.0000000000000000001602*0.0000000000000000001602/B35/0.0000000001/9.109E-31)</f>
        <v>503220.92601981026</v>
      </c>
    </row>
    <row r="36" spans="2:3" ht="16.5">
      <c r="B36" s="3">
        <v>20</v>
      </c>
      <c r="C36" s="1">
        <f t="shared" si="4"/>
        <v>355830.9292235818</v>
      </c>
    </row>
    <row r="37" spans="2:3" ht="16.5">
      <c r="B37" s="3">
        <v>30</v>
      </c>
      <c r="C37" s="1">
        <f t="shared" si="4"/>
        <v>290534.73709939024</v>
      </c>
    </row>
    <row r="38" spans="2:3" ht="16.5">
      <c r="B38" s="3">
        <v>40</v>
      </c>
      <c r="C38" s="1">
        <f t="shared" si="4"/>
        <v>251610.46300990513</v>
      </c>
    </row>
    <row r="39" spans="2:3" ht="16.5">
      <c r="B39" s="3">
        <v>50</v>
      </c>
      <c r="C39" s="1">
        <f t="shared" si="4"/>
        <v>225047.2396561377</v>
      </c>
    </row>
    <row r="40" spans="2:3" ht="16.5">
      <c r="B40" s="3">
        <v>60</v>
      </c>
      <c r="C40" s="1">
        <f t="shared" si="4"/>
        <v>205439.08277322966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TWChiou</dc:creator>
  <cp:keywords/>
  <dc:description/>
  <cp:lastModifiedBy>*****</cp:lastModifiedBy>
  <dcterms:created xsi:type="dcterms:W3CDTF">2010-04-02T18:32:22Z</dcterms:created>
  <dcterms:modified xsi:type="dcterms:W3CDTF">2010-04-20T12:25:36Z</dcterms:modified>
  <cp:category/>
  <cp:version/>
  <cp:contentType/>
  <cp:contentStatus/>
</cp:coreProperties>
</file>