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55" windowHeight="5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<sst xmlns="http://schemas.openxmlformats.org/spreadsheetml/2006/main" count="30" uniqueCount="14">
  <si>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 xml:space="preserve">Ea (J) = </t>
  </si>
  <si>
    <r>
      <t xml:space="preserve">A </t>
    </r>
    <r>
      <rPr>
        <sz val="10"/>
        <rFont val="新細明體"/>
        <family val="1"/>
      </rPr>
      <t>(M</t>
    </r>
    <r>
      <rPr>
        <vertAlign val="superscript"/>
        <sz val="10"/>
        <rFont val="新細明體"/>
        <family val="1"/>
      </rPr>
      <t>-1</t>
    </r>
    <r>
      <rPr>
        <sz val="10"/>
        <rFont val="新細明體"/>
        <family val="1"/>
      </rPr>
      <t xml:space="preserve"> s</t>
    </r>
    <r>
      <rPr>
        <vertAlign val="superscript"/>
        <sz val="10"/>
        <rFont val="新細明體"/>
        <family val="1"/>
      </rPr>
      <t>-1</t>
    </r>
    <r>
      <rPr>
        <sz val="10"/>
        <rFont val="新細明體"/>
        <family val="1"/>
      </rPr>
      <t>)</t>
    </r>
  </si>
  <si>
    <t>T (K)</t>
  </si>
  <si>
    <r>
      <t xml:space="preserve">k </t>
    </r>
    <r>
      <rPr>
        <sz val="10"/>
        <rFont val="新細明體"/>
        <family val="1"/>
      </rPr>
      <t>(M</t>
    </r>
    <r>
      <rPr>
        <vertAlign val="superscript"/>
        <sz val="10"/>
        <rFont val="新細明體"/>
        <family val="1"/>
      </rPr>
      <t>-1</t>
    </r>
    <r>
      <rPr>
        <sz val="10"/>
        <rFont val="新細明體"/>
        <family val="1"/>
      </rPr>
      <t xml:space="preserve"> s</t>
    </r>
    <r>
      <rPr>
        <vertAlign val="superscript"/>
        <sz val="10"/>
        <rFont val="新細明體"/>
        <family val="1"/>
      </rPr>
      <t>-1</t>
    </r>
    <r>
      <rPr>
        <sz val="10"/>
        <rFont val="新細明體"/>
        <family val="1"/>
      </rPr>
      <t>)</t>
    </r>
  </si>
  <si>
    <t>1/T</t>
  </si>
  <si>
    <t>lnk</t>
  </si>
  <si>
    <t>k1 = 0.1</t>
  </si>
  <si>
    <t>k2 = 0.3</t>
  </si>
  <si>
    <r>
      <t>t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 xml:space="preserve"> (s) = </t>
    </r>
  </si>
  <si>
    <t>[A]0 (M)</t>
  </si>
  <si>
    <t>[A] (M)</t>
  </si>
  <si>
    <t>[I] (M)</t>
  </si>
  <si>
    <t>[P] (M)</t>
  </si>
  <si>
    <t>k1 = 0.2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</si>
</sst>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vertAlign val="superscript"/>
      <sz val="10"/>
      <name val="新細明體"/>
      <family val="1"/>
    </font>
    <font>
      <sz val="8"/>
      <name val="新細明體"/>
      <family val="1"/>
    </font>
    <font>
      <sz val="8.75"/>
      <name val="新細明體"/>
      <family val="1"/>
    </font>
    <font>
      <vertAlign val="subscript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lnk = -5051.7/T + 25.105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Sheet1!$F$3:$F$6</c:f>
              <c:numCache/>
            </c:numRef>
          </c:xVal>
          <c:yVal>
            <c:numRef>
              <c:f>Sheet1!$G$3:$G$6</c:f>
              <c:numCache/>
            </c:numRef>
          </c:yVal>
          <c:smooth val="0"/>
        </c:ser>
        <c:axId val="51617503"/>
        <c:axId val="61904344"/>
      </c:scatterChart>
      <c:valAx>
        <c:axId val="5161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904344"/>
        <c:crosses val="autoZero"/>
        <c:crossBetween val="midCat"/>
        <c:dispUnits/>
      </c:valAx>
      <c:valAx>
        <c:axId val="6190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lnk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1617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新細明體"/>
                        <a:ea typeface="新細明體"/>
                        <a:cs typeface="新細明體"/>
                      </a:rPr>
                      <a:t>;nk = -5051.7/T + 31.32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Sheet1!$F$10:$F$13</c:f>
              <c:numCache/>
            </c:numRef>
          </c:xVal>
          <c:yVal>
            <c:numRef>
              <c:f>Sheet1!$G$10:$G$13</c:f>
              <c:numCache/>
            </c:numRef>
          </c:yVal>
          <c:smooth val="0"/>
        </c:ser>
        <c:axId val="20268185"/>
        <c:axId val="48195938"/>
      </c:scatterChart>
      <c:valAx>
        <c:axId val="202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195938"/>
        <c:crosses val="autoZero"/>
        <c:crossBetween val="midCat"/>
        <c:dispUnits/>
      </c:valAx>
      <c:valAx>
        <c:axId val="48195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lnk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0268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lnk = -5051.7/T + 22.333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Sheet1!$F$17:$F$20</c:f>
              <c:numCache/>
            </c:numRef>
          </c:xVal>
          <c:yVal>
            <c:numRef>
              <c:f>Sheet1!$G$17:$G$20</c:f>
              <c:numCache/>
            </c:numRef>
          </c:yVal>
          <c:smooth val="0"/>
        </c:ser>
        <c:axId val="31110259"/>
        <c:axId val="11556876"/>
      </c:scatterChart>
      <c:valAx>
        <c:axId val="3111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1556876"/>
        <c:crosses val="autoZero"/>
        <c:crossBetween val="midCat"/>
        <c:dispUnits/>
      </c:valAx>
      <c:valAx>
        <c:axId val="11556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lnk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1110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9525</xdr:rowOff>
    </xdr:from>
    <xdr:to>
      <xdr:col>12</xdr:col>
      <xdr:colOff>228600</xdr:colOff>
      <xdr:row>7</xdr:row>
      <xdr:rowOff>152400</xdr:rowOff>
    </xdr:to>
    <xdr:graphicFrame>
      <xdr:nvGraphicFramePr>
        <xdr:cNvPr id="1" name="Chart 1"/>
        <xdr:cNvGraphicFramePr/>
      </xdr:nvGraphicFramePr>
      <xdr:xfrm>
        <a:off x="5114925" y="219075"/>
        <a:ext cx="35052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8</xdr:row>
      <xdr:rowOff>9525</xdr:rowOff>
    </xdr:from>
    <xdr:to>
      <xdr:col>12</xdr:col>
      <xdr:colOff>219075</xdr:colOff>
      <xdr:row>14</xdr:row>
      <xdr:rowOff>123825</xdr:rowOff>
    </xdr:to>
    <xdr:graphicFrame>
      <xdr:nvGraphicFramePr>
        <xdr:cNvPr id="2" name="Chart 2"/>
        <xdr:cNvGraphicFramePr/>
      </xdr:nvGraphicFramePr>
      <xdr:xfrm>
        <a:off x="5124450" y="1685925"/>
        <a:ext cx="348615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15</xdr:row>
      <xdr:rowOff>9525</xdr:rowOff>
    </xdr:from>
    <xdr:to>
      <xdr:col>12</xdr:col>
      <xdr:colOff>238125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5143500" y="3152775"/>
        <a:ext cx="3486150" cy="140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K26" sqref="K26:K28"/>
    </sheetView>
  </sheetViews>
  <sheetFormatPr defaultColWidth="9.00390625" defaultRowHeight="16.5"/>
  <cols>
    <col min="1" max="1" width="4.625" style="0" customWidth="1"/>
    <col min="2" max="2" width="11.625" style="0" bestFit="1" customWidth="1"/>
    <col min="4" max="4" width="12.875" style="0" bestFit="1" customWidth="1"/>
    <col min="14" max="14" width="12.75390625" style="0" bestFit="1" customWidth="1"/>
  </cols>
  <sheetData>
    <row r="1" spans="1:3" ht="16.5">
      <c r="A1" s="1">
        <v>3</v>
      </c>
      <c r="B1" s="2" t="s">
        <v>0</v>
      </c>
      <c r="C1" s="3">
        <v>42000</v>
      </c>
    </row>
    <row r="2" spans="2:7" ht="16.5">
      <c r="B2" s="4" t="s">
        <v>1</v>
      </c>
      <c r="C2" s="4" t="s">
        <v>2</v>
      </c>
      <c r="D2" s="4" t="s">
        <v>3</v>
      </c>
      <c r="F2" s="5" t="s">
        <v>4</v>
      </c>
      <c r="G2" s="5" t="s">
        <v>5</v>
      </c>
    </row>
    <row r="3" spans="2:7" ht="16.5">
      <c r="B3" s="4">
        <f>80000000000</f>
        <v>80000000000</v>
      </c>
      <c r="C3" s="4">
        <v>150</v>
      </c>
      <c r="D3" s="4">
        <f>B3/EXP($C$1/8.314/C3)</f>
        <v>0.00018917447935696565</v>
      </c>
      <c r="F3" s="4">
        <f>1/C3</f>
        <v>0.006666666666666667</v>
      </c>
      <c r="G3" s="4">
        <f>LN(D3)</f>
        <v>-8.572840797564213</v>
      </c>
    </row>
    <row r="4" spans="2:7" ht="16.5">
      <c r="B4" s="4">
        <f>80000000000</f>
        <v>80000000000</v>
      </c>
      <c r="C4" s="4">
        <v>200</v>
      </c>
      <c r="D4" s="4">
        <f>B4/EXP($C$1/8.314/C4)</f>
        <v>0.8578659044158765</v>
      </c>
      <c r="F4" s="4">
        <f>1/C4</f>
        <v>0.005</v>
      </c>
      <c r="G4" s="4">
        <f>LN(D4)</f>
        <v>-0.15330748026808885</v>
      </c>
    </row>
    <row r="5" spans="2:7" ht="16.5">
      <c r="B5" s="4">
        <f>80000000000</f>
        <v>80000000000</v>
      </c>
      <c r="C5" s="4">
        <v>250</v>
      </c>
      <c r="D5" s="4">
        <f>B5/EXP($C$1/8.314/C5)</f>
        <v>134.07676514125257</v>
      </c>
      <c r="F5" s="4">
        <f>1/C5</f>
        <v>0.004</v>
      </c>
      <c r="G5" s="4">
        <f>LN(D5)</f>
        <v>4.898412510109588</v>
      </c>
    </row>
    <row r="6" spans="2:7" ht="16.5">
      <c r="B6" s="4">
        <f>80000000000</f>
        <v>80000000000</v>
      </c>
      <c r="C6" s="4">
        <v>300</v>
      </c>
      <c r="D6" s="4">
        <f>B6/EXP($C$1/8.314/C6)</f>
        <v>3890.2388549493016</v>
      </c>
      <c r="F6" s="4">
        <f>1/C6</f>
        <v>0.0033333333333333335</v>
      </c>
      <c r="G6" s="4">
        <f>LN(D6)</f>
        <v>8.26622583702804</v>
      </c>
    </row>
    <row r="7" spans="2:7" ht="16.5">
      <c r="B7" s="6"/>
      <c r="C7" s="6"/>
      <c r="D7" s="6"/>
      <c r="F7" s="6"/>
      <c r="G7" s="6"/>
    </row>
    <row r="9" spans="2:7" ht="16.5">
      <c r="B9" s="4" t="s">
        <v>1</v>
      </c>
      <c r="C9" s="4" t="s">
        <v>2</v>
      </c>
      <c r="D9" s="4" t="s">
        <v>3</v>
      </c>
      <c r="F9" s="5" t="s">
        <v>4</v>
      </c>
      <c r="G9" s="5" t="s">
        <v>5</v>
      </c>
    </row>
    <row r="10" spans="2:7" ht="16.5">
      <c r="B10" s="4">
        <f>40000000000000</f>
        <v>40000000000000</v>
      </c>
      <c r="C10" s="4">
        <v>150</v>
      </c>
      <c r="D10" s="4">
        <f>B10/EXP($C$1/8.314/C10)</f>
        <v>0.09458723967848283</v>
      </c>
      <c r="F10" s="4">
        <f>1/C10</f>
        <v>0.006666666666666667</v>
      </c>
      <c r="G10" s="4">
        <f>LN(D10)</f>
        <v>-2.358232699142022</v>
      </c>
    </row>
    <row r="11" spans="2:7" ht="16.5">
      <c r="B11" s="4">
        <f>40000000000000</f>
        <v>40000000000000</v>
      </c>
      <c r="C11" s="4">
        <v>200</v>
      </c>
      <c r="D11" s="4">
        <f>B11/EXP($C$1/8.314/C11)</f>
        <v>428.93295220793823</v>
      </c>
      <c r="F11" s="4">
        <f>1/C11</f>
        <v>0.005</v>
      </c>
      <c r="G11" s="4">
        <f>LN(D11)</f>
        <v>6.061300618154103</v>
      </c>
    </row>
    <row r="12" spans="2:7" ht="16.5">
      <c r="B12" s="4">
        <f>40000000000000</f>
        <v>40000000000000</v>
      </c>
      <c r="C12" s="4">
        <v>250</v>
      </c>
      <c r="D12" s="4">
        <f>B12/EXP($C$1/8.314/C12)</f>
        <v>67038.38257062629</v>
      </c>
      <c r="F12" s="4">
        <f>1/C12</f>
        <v>0.004</v>
      </c>
      <c r="G12" s="4">
        <f>LN(D12)</f>
        <v>11.11302060853178</v>
      </c>
    </row>
    <row r="13" spans="2:7" ht="16.5">
      <c r="B13" s="4">
        <f>40000000000000</f>
        <v>40000000000000</v>
      </c>
      <c r="C13" s="4">
        <v>300</v>
      </c>
      <c r="D13" s="4">
        <f>B13/EXP($C$1/8.314/C13)</f>
        <v>1945119.4274746508</v>
      </c>
      <c r="F13" s="4">
        <f>1/C13</f>
        <v>0.0033333333333333335</v>
      </c>
      <c r="G13" s="4">
        <f>LN(D13)</f>
        <v>14.480833935450232</v>
      </c>
    </row>
    <row r="14" spans="2:7" ht="16.5">
      <c r="B14" s="6"/>
      <c r="C14" s="6"/>
      <c r="D14" s="6"/>
      <c r="F14" s="6"/>
      <c r="G14" s="6"/>
    </row>
    <row r="16" spans="2:7" ht="16.5">
      <c r="B16" s="4" t="s">
        <v>1</v>
      </c>
      <c r="C16" s="4" t="s">
        <v>2</v>
      </c>
      <c r="D16" s="4" t="s">
        <v>3</v>
      </c>
      <c r="F16" s="5" t="s">
        <v>4</v>
      </c>
      <c r="G16" s="5" t="s">
        <v>5</v>
      </c>
    </row>
    <row r="17" spans="2:7" ht="16.5">
      <c r="B17" s="4">
        <f>5000000000</f>
        <v>5000000000</v>
      </c>
      <c r="C17" s="4">
        <v>200</v>
      </c>
      <c r="D17" s="4">
        <f>B17/EXP($C$1/8.314/C17)</f>
        <v>0.05361661902599228</v>
      </c>
      <c r="F17" s="4">
        <f>1/C17</f>
        <v>0.005</v>
      </c>
      <c r="G17" s="4">
        <f>LN(D17)</f>
        <v>-2.92589620250787</v>
      </c>
    </row>
    <row r="18" spans="2:7" ht="16.5">
      <c r="B18" s="4">
        <f>5000000000</f>
        <v>5000000000</v>
      </c>
      <c r="C18" s="4">
        <v>250</v>
      </c>
      <c r="D18" s="4">
        <f>B18/EXP($C$1/8.314/C18)</f>
        <v>8.379797821328285</v>
      </c>
      <c r="F18" s="4">
        <f>1/C18</f>
        <v>0.004</v>
      </c>
      <c r="G18" s="4">
        <f>LN(D18)</f>
        <v>2.1258237878698067</v>
      </c>
    </row>
    <row r="19" spans="2:7" ht="16.5">
      <c r="B19" s="4">
        <f>5000000000</f>
        <v>5000000000</v>
      </c>
      <c r="C19" s="4">
        <v>300</v>
      </c>
      <c r="D19" s="4">
        <f>B19/EXP($C$1/8.314/C19)</f>
        <v>243.13992843433135</v>
      </c>
      <c r="F19" s="4">
        <f>1/C19</f>
        <v>0.0033333333333333335</v>
      </c>
      <c r="G19" s="4">
        <f>LN(D19)</f>
        <v>5.493637114788259</v>
      </c>
    </row>
    <row r="20" spans="2:7" ht="16.5">
      <c r="B20" s="4">
        <f>5000000000</f>
        <v>5000000000</v>
      </c>
      <c r="C20" s="4">
        <v>350</v>
      </c>
      <c r="D20" s="4">
        <f>B20/EXP($C$1/8.314/C20)</f>
        <v>2695.174046682564</v>
      </c>
      <c r="F20" s="4">
        <f>1/C20</f>
        <v>0.002857142857142857</v>
      </c>
      <c r="G20" s="4">
        <f>LN(D20)</f>
        <v>7.899218062587151</v>
      </c>
    </row>
    <row r="23" spans="1:8" ht="16.5">
      <c r="A23" s="1">
        <v>2</v>
      </c>
      <c r="B23" s="2" t="s">
        <v>6</v>
      </c>
      <c r="C23" s="2" t="s">
        <v>7</v>
      </c>
      <c r="G23" s="2" t="s">
        <v>13</v>
      </c>
      <c r="H23" s="2" t="s">
        <v>7</v>
      </c>
    </row>
    <row r="24" spans="2:8" ht="19.5">
      <c r="B24" s="2" t="s">
        <v>8</v>
      </c>
      <c r="C24">
        <f>LN(0.1/0.3)/(0.1-0.3)</f>
        <v>5.493061443340548</v>
      </c>
      <c r="G24" s="2" t="s">
        <v>8</v>
      </c>
      <c r="H24">
        <f>LN(0.2/0.3)/(0.2-0.3)</f>
        <v>4.054651081081643</v>
      </c>
    </row>
    <row r="25" spans="2:10" ht="16.5">
      <c r="B25" s="4" t="s">
        <v>9</v>
      </c>
      <c r="C25" s="4" t="s">
        <v>10</v>
      </c>
      <c r="D25" s="4" t="s">
        <v>11</v>
      </c>
      <c r="E25" s="4" t="s">
        <v>12</v>
      </c>
      <c r="G25" s="4" t="s">
        <v>9</v>
      </c>
      <c r="H25" s="4" t="s">
        <v>10</v>
      </c>
      <c r="I25" s="4" t="s">
        <v>11</v>
      </c>
      <c r="J25" s="4" t="s">
        <v>12</v>
      </c>
    </row>
    <row r="26" spans="2:10" ht="16.5">
      <c r="B26" s="4">
        <v>0.2</v>
      </c>
      <c r="C26" s="4">
        <f>B26/EXP(0.1*$C$24)</f>
        <v>0.11547005383792515</v>
      </c>
      <c r="D26" s="4">
        <f>B26*0.1/(0.3-0.1)*(1/EXP(0.1*$C$24)-1/EXP(0.3*$C$24))</f>
        <v>0.03849001794597506</v>
      </c>
      <c r="E26" s="4">
        <f>B26*(1+(0.1/EXP(0.3*$C$24)-0.3/EXP(0.1*$C$24))/(0.3-0.1))</f>
        <v>0.04603992821609981</v>
      </c>
      <c r="G26" s="4">
        <v>0.2</v>
      </c>
      <c r="H26" s="4">
        <f>G26/EXP(0.2*$H$24)</f>
        <v>0.08888888888888889</v>
      </c>
      <c r="I26" s="4">
        <f>G26*0.2/(0.3-0.2)*(1/EXP(0.2*$H$24)-1/EXP(0.3*$H$24))</f>
        <v>0.05925925925925924</v>
      </c>
      <c r="J26" s="4">
        <f>G26*(1+(0.2/EXP(0.3*$H$24)-0.3/EXP(0.2*$H$24))/(0.3-0.2))</f>
        <v>0.051851851851851864</v>
      </c>
    </row>
    <row r="27" spans="2:10" ht="16.5">
      <c r="B27" s="4">
        <v>0.3</v>
      </c>
      <c r="C27" s="4">
        <f>B27/EXP(0.1*$C$24)</f>
        <v>0.1732050807568877</v>
      </c>
      <c r="D27" s="4">
        <f>B27*0.1/(0.3-0.1)*(1/EXP(0.1*$C$24)-1/EXP(0.3*$C$24))</f>
        <v>0.05773502691896256</v>
      </c>
      <c r="E27" s="4">
        <f>B27*(1+(0.1/EXP(0.3*$C$24)-0.3/EXP(0.1*$C$24))/(0.3-0.1))</f>
        <v>0.06905989232414972</v>
      </c>
      <c r="G27" s="4">
        <v>0.3</v>
      </c>
      <c r="H27" s="4">
        <f>G27/EXP(0.2*$H$24)</f>
        <v>0.13333333333333333</v>
      </c>
      <c r="I27" s="4">
        <f>G27*0.2/(0.3-0.2)*(1/EXP(0.2*$H$24)-1/EXP(0.3*$H$24))</f>
        <v>0.08888888888888884</v>
      </c>
      <c r="J27" s="4">
        <f>G27*(1+(0.2/EXP(0.3*$H$24)-0.3/EXP(0.2*$H$24))/(0.3-0.2))</f>
        <v>0.07777777777777779</v>
      </c>
    </row>
    <row r="28" spans="2:10" ht="16.5">
      <c r="B28" s="4">
        <v>0.5</v>
      </c>
      <c r="C28" s="4">
        <f>B28/EXP(0.1*$C$24)</f>
        <v>0.28867513459481287</v>
      </c>
      <c r="D28" s="4">
        <f>B28*0.1/(0.3-0.1)*(1/EXP(0.1*$C$24)-1/EXP(0.3*$C$24))</f>
        <v>0.09622504486493763</v>
      </c>
      <c r="E28" s="4">
        <f>B28*(1+(0.1/EXP(0.3*$C$24)-0.3/EXP(0.1*$C$24))/(0.3-0.1))</f>
        <v>0.11509982054024953</v>
      </c>
      <c r="G28" s="4">
        <v>0.5</v>
      </c>
      <c r="H28" s="4">
        <f>G28/EXP(0.2*$H$24)</f>
        <v>0.2222222222222222</v>
      </c>
      <c r="I28" s="4">
        <f>G28*0.2/(0.3-0.2)*(1/EXP(0.2*$H$24)-1/EXP(0.3*$H$24))</f>
        <v>0.14814814814814806</v>
      </c>
      <c r="J28" s="4">
        <f>G28*(1+(0.2/EXP(0.3*$H$24)-0.3/EXP(0.2*$H$24))/(0.3-0.2))</f>
        <v>0.12962962962962965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cyut</cp:lastModifiedBy>
  <dcterms:created xsi:type="dcterms:W3CDTF">2010-08-18T05:00:03Z</dcterms:created>
  <dcterms:modified xsi:type="dcterms:W3CDTF">2010-08-18T05:48:35Z</dcterms:modified>
  <cp:category/>
  <cp:version/>
  <cp:contentType/>
  <cp:contentStatus/>
</cp:coreProperties>
</file>