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<sst xmlns="http://schemas.openxmlformats.org/spreadsheetml/2006/main" count="41" uniqueCount="41">
  <si>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M (g/mol)</t>
  </si>
  <si>
    <t>dE/dt (J/min)</t>
  </si>
  <si>
    <t>dT/dz (K/m)</t>
  </si>
  <si>
    <t>κ (J/K m s)</t>
  </si>
  <si>
    <t>E (V/m)</t>
  </si>
  <si>
    <t>s (m/s)</t>
  </si>
  <si>
    <t>#1</t>
  </si>
  <si>
    <t>#2</t>
  </si>
  <si>
    <t>#3</t>
  </si>
  <si>
    <t>g/mol</t>
  </si>
  <si>
    <t>m</t>
  </si>
  <si>
    <t>ν</t>
  </si>
  <si>
    <t>z</t>
  </si>
  <si>
    <r>
      <t xml:space="preserve">λ(= zuF) </t>
    </r>
    <r>
      <rPr>
        <sz val="12"/>
        <rFont val="新細明體"/>
        <family val="1"/>
      </rPr>
      <t>比</t>
    </r>
  </si>
  <si>
    <r>
      <t>σ (nm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</si>
  <si>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A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</si>
  <si>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課本公式</t>
    </r>
    <r>
      <rPr>
        <sz val="12"/>
        <rFont val="Times New Roman"/>
        <family val="1"/>
      </rPr>
      <t xml:space="preserve"> 21.23</t>
    </r>
    <r>
      <rPr>
        <sz val="12"/>
        <rFont val="新細明體"/>
        <family val="1"/>
      </rPr>
      <t>，</t>
    </r>
    <r>
      <rPr>
        <sz val="12"/>
        <rFont val="Times New Roman"/>
        <family val="1"/>
      </rPr>
      <t>21.20</t>
    </r>
  </si>
  <si>
    <t>η (μP)</t>
  </si>
  <si>
    <r>
      <t>dV/dt (m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/s)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</si>
  <si>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(Pa)</t>
    </r>
  </si>
  <si>
    <r>
      <t>課本公式</t>
    </r>
    <r>
      <rPr>
        <sz val="12"/>
        <rFont val="Times New Roman"/>
        <family val="1"/>
      </rPr>
      <t xml:space="preserve"> 21.25</t>
    </r>
  </si>
  <si>
    <r>
      <t>N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(g)</t>
    </r>
  </si>
  <si>
    <r>
      <t>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(g)</t>
    </r>
  </si>
  <si>
    <t>Ne(g)</t>
  </si>
  <si>
    <t>Δψ (V)</t>
  </si>
  <si>
    <r>
      <t>l</t>
    </r>
    <r>
      <rPr>
        <sz val="12"/>
        <rFont val="Times New Roman"/>
        <family val="1"/>
      </rPr>
      <t xml:space="preserve"> (cm)</t>
    </r>
  </si>
  <si>
    <r>
      <t>u (m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/V s)</t>
    </r>
  </si>
  <si>
    <t>溶劑</t>
  </si>
  <si>
    <t>密度</t>
  </si>
  <si>
    <t>分子量</t>
  </si>
  <si>
    <t>分子體積</t>
  </si>
  <si>
    <t>分子邊長</t>
  </si>
  <si>
    <r>
      <t>g/cm</t>
    </r>
    <r>
      <rPr>
        <vertAlign val="superscript"/>
        <sz val="12"/>
        <rFont val="Times New Roman"/>
        <family val="1"/>
      </rPr>
      <t>3</t>
    </r>
  </si>
  <si>
    <r>
      <t>m</t>
    </r>
    <r>
      <rPr>
        <vertAlign val="superscript"/>
        <sz val="12"/>
        <rFont val="Times New Roman"/>
        <family val="1"/>
      </rPr>
      <t>3</t>
    </r>
  </si>
  <si>
    <r>
      <t>a</t>
    </r>
    <r>
      <rPr>
        <sz val="12"/>
        <rFont val="新細明體"/>
        <family val="1"/>
      </rPr>
      <t>，半徑比</t>
    </r>
  </si>
  <si>
    <r>
      <t xml:space="preserve">u(= ze/6πηa) </t>
    </r>
    <r>
      <rPr>
        <sz val="12"/>
        <rFont val="細明體"/>
        <family val="3"/>
      </rPr>
      <t>比</t>
    </r>
  </si>
  <si>
    <r>
      <t>Λ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(= ν</t>
    </r>
    <r>
      <rPr>
        <vertAlign val="subscript"/>
        <sz val="12"/>
        <rFont val="Times New Roman"/>
        <family val="1"/>
      </rPr>
      <t>+</t>
    </r>
    <r>
      <rPr>
        <sz val="12"/>
        <rFont val="Times New Roman"/>
        <family val="1"/>
      </rPr>
      <t>λ</t>
    </r>
    <r>
      <rPr>
        <vertAlign val="subscript"/>
        <sz val="12"/>
        <rFont val="Times New Roman"/>
        <family val="1"/>
      </rPr>
      <t>+</t>
    </r>
    <r>
      <rPr>
        <sz val="12"/>
        <rFont val="Times New Roman"/>
        <family val="1"/>
      </rPr>
      <t>+ν</t>
    </r>
    <r>
      <rPr>
        <vertAlign val="subscript"/>
        <sz val="12"/>
        <rFont val="Times New Roman"/>
        <family val="1"/>
      </rPr>
      <t>-</t>
    </r>
    <r>
      <rPr>
        <sz val="12"/>
        <rFont val="Times New Roman"/>
        <family val="1"/>
      </rPr>
      <t>λ</t>
    </r>
    <r>
      <rPr>
        <vertAlign val="subscript"/>
        <sz val="12"/>
        <rFont val="Times New Roman"/>
        <family val="1"/>
      </rPr>
      <t>-</t>
    </r>
    <r>
      <rPr>
        <sz val="12"/>
        <rFont val="Times New Roman"/>
        <family val="1"/>
      </rPr>
      <t xml:space="preserve">) </t>
    </r>
    <r>
      <rPr>
        <sz val="12"/>
        <rFont val="細明體"/>
        <family val="3"/>
      </rPr>
      <t>比</t>
    </r>
  </si>
  <si>
    <r>
      <t>X</t>
    </r>
    <r>
      <rPr>
        <vertAlign val="superscript"/>
        <sz val="12"/>
        <rFont val="Times New Roman"/>
        <family val="1"/>
      </rPr>
      <t>+2</t>
    </r>
  </si>
  <si>
    <r>
      <t>Cl</t>
    </r>
    <r>
      <rPr>
        <vertAlign val="superscript"/>
        <sz val="12"/>
        <rFont val="Times New Roman"/>
        <family val="1"/>
      </rPr>
      <t>-</t>
    </r>
  </si>
  <si>
    <r>
      <t>Y</t>
    </r>
    <r>
      <rPr>
        <vertAlign val="superscript"/>
        <sz val="12"/>
        <rFont val="Times New Roman"/>
        <family val="1"/>
      </rPr>
      <t>+</t>
    </r>
  </si>
  <si>
    <r>
      <t>SO</t>
    </r>
    <r>
      <rPr>
        <vertAlign val="subscript"/>
        <sz val="12"/>
        <rFont val="Times New Roman"/>
        <family val="1"/>
      </rPr>
      <t>4</t>
    </r>
    <r>
      <rPr>
        <vertAlign val="superscript"/>
        <sz val="12"/>
        <rFont val="Times New Roman"/>
        <family val="1"/>
      </rPr>
      <t>-2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</si>
</sst>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新細明體"/>
      <family val="1"/>
    </font>
    <font>
      <sz val="9"/>
      <name val="新細明體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1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8">
      <selection activeCell="J6" sqref="J6"/>
    </sheetView>
  </sheetViews>
  <sheetFormatPr defaultColWidth="9.00390625" defaultRowHeight="16.5"/>
  <cols>
    <col min="1" max="1" width="3.625" style="9" customWidth="1"/>
    <col min="2" max="3" width="9.00390625" style="2" customWidth="1"/>
    <col min="4" max="5" width="11.625" style="2" customWidth="1"/>
    <col min="6" max="6" width="14.75390625" style="2" customWidth="1"/>
    <col min="7" max="7" width="12.625" style="2" customWidth="1"/>
    <col min="8" max="8" width="9.00390625" style="2" customWidth="1"/>
  </cols>
  <sheetData>
    <row r="1" spans="1:7" ht="19.5" thickBot="1">
      <c r="A1" s="9">
        <v>1</v>
      </c>
      <c r="B1" s="10" t="s">
        <v>14</v>
      </c>
      <c r="C1" s="10" t="s">
        <v>0</v>
      </c>
      <c r="D1" s="10" t="s">
        <v>3</v>
      </c>
      <c r="E1" s="11" t="s">
        <v>2</v>
      </c>
      <c r="F1" s="11" t="s">
        <v>15</v>
      </c>
      <c r="G1" s="11" t="s">
        <v>1</v>
      </c>
    </row>
    <row r="2" spans="2:7" ht="17.25" thickTop="1">
      <c r="B2" s="12">
        <v>0.2</v>
      </c>
      <c r="C2" s="12">
        <v>4</v>
      </c>
      <c r="D2" s="12">
        <f>8.314/6.02E+23/(B2*0.000000000000000001)*SQRT(8.314*300/3.14159/(C2/1000))</f>
        <v>0.030764114714333</v>
      </c>
      <c r="E2" s="12">
        <f>(37-17)/(0.5/100)</f>
        <v>4000</v>
      </c>
      <c r="F2" s="12">
        <f>2*1.5</f>
        <v>3</v>
      </c>
      <c r="G2" s="12">
        <f>D2*E2*F2*60</f>
        <v>22150.16259431976</v>
      </c>
    </row>
    <row r="3" spans="2:7" ht="16.5">
      <c r="B3" s="4">
        <v>0.4</v>
      </c>
      <c r="C3" s="4">
        <v>4</v>
      </c>
      <c r="D3" s="4">
        <f aca="true" t="shared" si="0" ref="D3:D13">8.314/6.02E+23/(B3*0.000000000000000001)*SQRT(8.314*300/3.14159/(C3/1000))</f>
        <v>0.0153820573571665</v>
      </c>
      <c r="E3" s="4">
        <f aca="true" t="shared" si="1" ref="E3:E13">(37-17)/(0.5/100)</f>
        <v>4000</v>
      </c>
      <c r="F3" s="4">
        <f aca="true" t="shared" si="2" ref="F3:F13">2*1.5</f>
        <v>3</v>
      </c>
      <c r="G3" s="4">
        <f aca="true" t="shared" si="3" ref="G3:G13">D3*E3*F3*60</f>
        <v>11075.08129715988</v>
      </c>
    </row>
    <row r="4" spans="2:7" ht="17.25" thickBot="1">
      <c r="B4" s="13">
        <v>0.8</v>
      </c>
      <c r="C4" s="13">
        <v>4</v>
      </c>
      <c r="D4" s="13">
        <f t="shared" si="0"/>
        <v>0.00769102867858325</v>
      </c>
      <c r="E4" s="13">
        <f t="shared" si="1"/>
        <v>4000</v>
      </c>
      <c r="F4" s="13">
        <f t="shared" si="2"/>
        <v>3</v>
      </c>
      <c r="G4" s="13">
        <f t="shared" si="3"/>
        <v>5537.54064857994</v>
      </c>
    </row>
    <row r="5" spans="2:7" ht="16.5">
      <c r="B5" s="12">
        <v>0.2</v>
      </c>
      <c r="C5" s="12">
        <v>16</v>
      </c>
      <c r="D5" s="12">
        <f t="shared" si="0"/>
        <v>0.0153820573571665</v>
      </c>
      <c r="E5" s="12">
        <f t="shared" si="1"/>
        <v>4000</v>
      </c>
      <c r="F5" s="12">
        <f t="shared" si="2"/>
        <v>3</v>
      </c>
      <c r="G5" s="12">
        <f t="shared" si="3"/>
        <v>11075.08129715988</v>
      </c>
    </row>
    <row r="6" spans="2:7" ht="16.5">
      <c r="B6" s="4">
        <v>0.4</v>
      </c>
      <c r="C6" s="4">
        <v>16</v>
      </c>
      <c r="D6" s="4">
        <f t="shared" si="0"/>
        <v>0.00769102867858325</v>
      </c>
      <c r="E6" s="4">
        <f t="shared" si="1"/>
        <v>4000</v>
      </c>
      <c r="F6" s="4">
        <f t="shared" si="2"/>
        <v>3</v>
      </c>
      <c r="G6" s="4">
        <f t="shared" si="3"/>
        <v>5537.54064857994</v>
      </c>
    </row>
    <row r="7" spans="2:7" ht="17.25" thickBot="1">
      <c r="B7" s="13">
        <v>0.8</v>
      </c>
      <c r="C7" s="13">
        <v>16</v>
      </c>
      <c r="D7" s="13">
        <f t="shared" si="0"/>
        <v>0.003845514339291625</v>
      </c>
      <c r="E7" s="13">
        <f t="shared" si="1"/>
        <v>4000</v>
      </c>
      <c r="F7" s="13">
        <f t="shared" si="2"/>
        <v>3</v>
      </c>
      <c r="G7" s="13">
        <f t="shared" si="3"/>
        <v>2768.77032428997</v>
      </c>
    </row>
    <row r="8" spans="2:7" ht="16.5">
      <c r="B8" s="12">
        <v>0.2</v>
      </c>
      <c r="C8" s="12">
        <v>36</v>
      </c>
      <c r="D8" s="12">
        <f t="shared" si="0"/>
        <v>0.01025470490477767</v>
      </c>
      <c r="E8" s="12">
        <f t="shared" si="1"/>
        <v>4000</v>
      </c>
      <c r="F8" s="12">
        <f t="shared" si="2"/>
        <v>3</v>
      </c>
      <c r="G8" s="12">
        <f t="shared" si="3"/>
        <v>7383.387531439923</v>
      </c>
    </row>
    <row r="9" spans="2:7" ht="16.5">
      <c r="B9" s="4">
        <v>0.4</v>
      </c>
      <c r="C9" s="4">
        <v>36</v>
      </c>
      <c r="D9" s="4">
        <f t="shared" si="0"/>
        <v>0.005127352452388835</v>
      </c>
      <c r="E9" s="4">
        <f t="shared" si="1"/>
        <v>4000</v>
      </c>
      <c r="F9" s="4">
        <f t="shared" si="2"/>
        <v>3</v>
      </c>
      <c r="G9" s="4">
        <f t="shared" si="3"/>
        <v>3691.6937657199614</v>
      </c>
    </row>
    <row r="10" spans="2:7" ht="17.25" thickBot="1">
      <c r="B10" s="13">
        <v>0.8</v>
      </c>
      <c r="C10" s="13">
        <v>36</v>
      </c>
      <c r="D10" s="13">
        <f t="shared" si="0"/>
        <v>0.0025636762261944173</v>
      </c>
      <c r="E10" s="13">
        <f t="shared" si="1"/>
        <v>4000</v>
      </c>
      <c r="F10" s="13">
        <f t="shared" si="2"/>
        <v>3</v>
      </c>
      <c r="G10" s="13">
        <f t="shared" si="3"/>
        <v>1845.8468828599807</v>
      </c>
    </row>
    <row r="11" spans="2:7" ht="16.5">
      <c r="B11" s="12">
        <v>0.2</v>
      </c>
      <c r="C11" s="12">
        <v>64</v>
      </c>
      <c r="D11" s="12">
        <f t="shared" si="0"/>
        <v>0.00769102867858325</v>
      </c>
      <c r="E11" s="12">
        <f t="shared" si="1"/>
        <v>4000</v>
      </c>
      <c r="F11" s="12">
        <f t="shared" si="2"/>
        <v>3</v>
      </c>
      <c r="G11" s="12">
        <f t="shared" si="3"/>
        <v>5537.54064857994</v>
      </c>
    </row>
    <row r="12" spans="2:7" ht="16.5">
      <c r="B12" s="4">
        <v>0.4</v>
      </c>
      <c r="C12" s="4">
        <v>64</v>
      </c>
      <c r="D12" s="4">
        <f t="shared" si="0"/>
        <v>0.003845514339291625</v>
      </c>
      <c r="E12" s="4">
        <f t="shared" si="1"/>
        <v>4000</v>
      </c>
      <c r="F12" s="4">
        <f t="shared" si="2"/>
        <v>3</v>
      </c>
      <c r="G12" s="4">
        <f t="shared" si="3"/>
        <v>2768.77032428997</v>
      </c>
    </row>
    <row r="13" spans="2:7" ht="16.5">
      <c r="B13" s="4">
        <v>0.8</v>
      </c>
      <c r="C13" s="4">
        <v>64</v>
      </c>
      <c r="D13" s="4">
        <f t="shared" si="0"/>
        <v>0.0019227571696458126</v>
      </c>
      <c r="E13" s="4">
        <f t="shared" si="1"/>
        <v>4000</v>
      </c>
      <c r="F13" s="4">
        <f t="shared" si="2"/>
        <v>3</v>
      </c>
      <c r="G13" s="4">
        <f t="shared" si="3"/>
        <v>1384.385162144985</v>
      </c>
    </row>
    <row r="14" spans="2:7" ht="16.5">
      <c r="B14" s="14" t="s">
        <v>16</v>
      </c>
      <c r="C14" s="15"/>
      <c r="D14" s="15"/>
      <c r="E14" s="15"/>
      <c r="F14" s="15"/>
      <c r="G14" s="15"/>
    </row>
    <row r="15" spans="2:7" ht="16.5">
      <c r="B15" s="15"/>
      <c r="C15" s="15"/>
      <c r="D15" s="15"/>
      <c r="E15" s="15"/>
      <c r="F15" s="15"/>
      <c r="G15" s="15"/>
    </row>
    <row r="17" spans="1:6" ht="18.75">
      <c r="A17" s="9">
        <v>2</v>
      </c>
      <c r="B17" s="4"/>
      <c r="C17" s="4" t="s">
        <v>17</v>
      </c>
      <c r="D17" s="4" t="s">
        <v>18</v>
      </c>
      <c r="E17" s="4" t="s">
        <v>19</v>
      </c>
      <c r="F17" s="14" t="s">
        <v>20</v>
      </c>
    </row>
    <row r="18" spans="2:5" ht="18.75">
      <c r="B18" s="4" t="s">
        <v>21</v>
      </c>
      <c r="C18" s="16">
        <v>176</v>
      </c>
      <c r="D18" s="4">
        <f>0.001/60</f>
        <v>1.6666666666666667E-05</v>
      </c>
      <c r="E18" s="17">
        <f>SQRT(D18*16*1*(C18*0.000001*0.1)*101325/3.14159/(0.01^4)+101325*101325)</f>
        <v>101325.07469675552</v>
      </c>
    </row>
    <row r="19" spans="2:5" ht="18.75">
      <c r="B19" s="4" t="s">
        <v>22</v>
      </c>
      <c r="C19" s="16">
        <v>204</v>
      </c>
      <c r="D19" s="4">
        <f>0.001/60</f>
        <v>1.6666666666666667E-05</v>
      </c>
      <c r="E19" s="17">
        <f>SQRT(D19*16*1*(C19*0.000001*0.1)*101325/3.14159/(0.01^4)+101325*101325)</f>
        <v>101325.08658032518</v>
      </c>
    </row>
    <row r="20" spans="2:5" ht="16.5">
      <c r="B20" s="4" t="s">
        <v>23</v>
      </c>
      <c r="C20" s="16">
        <v>313</v>
      </c>
      <c r="D20" s="4">
        <f>0.001/60</f>
        <v>1.6666666666666667E-05</v>
      </c>
      <c r="E20" s="17">
        <f>SQRT(D20*16*1*(C20*0.000001*0.1)*101325/3.14159/(0.01^4)+101325*101325)</f>
        <v>101325.13284135096</v>
      </c>
    </row>
    <row r="22" spans="1:6" ht="18.75">
      <c r="A22" s="9">
        <v>3</v>
      </c>
      <c r="B22" s="4" t="s">
        <v>24</v>
      </c>
      <c r="C22" s="1" t="s">
        <v>25</v>
      </c>
      <c r="D22" s="4" t="s">
        <v>4</v>
      </c>
      <c r="E22" s="4" t="s">
        <v>26</v>
      </c>
      <c r="F22" s="4" t="s">
        <v>5</v>
      </c>
    </row>
    <row r="23" spans="2:6" ht="16.5">
      <c r="B23" s="4">
        <v>10</v>
      </c>
      <c r="C23" s="16">
        <v>5</v>
      </c>
      <c r="D23" s="4">
        <f>B23/(C23/100)</f>
        <v>200</v>
      </c>
      <c r="E23" s="4">
        <f>0.000000041*2.5</f>
        <v>1.0250000000000001E-07</v>
      </c>
      <c r="F23" s="4">
        <f>D23*E23</f>
        <v>2.0500000000000004E-05</v>
      </c>
    </row>
    <row r="24" spans="2:6" ht="16.5">
      <c r="B24" s="4">
        <v>20</v>
      </c>
      <c r="C24" s="16">
        <v>10</v>
      </c>
      <c r="D24" s="4">
        <f>B24/(C24/100)</f>
        <v>200</v>
      </c>
      <c r="E24" s="4">
        <f>0.000000041*2.5</f>
        <v>1.0250000000000001E-07</v>
      </c>
      <c r="F24" s="4">
        <f>D24*E24</f>
        <v>2.0500000000000004E-05</v>
      </c>
    </row>
    <row r="25" spans="2:6" ht="16.5">
      <c r="B25" s="4">
        <v>30</v>
      </c>
      <c r="C25" s="16">
        <v>6</v>
      </c>
      <c r="D25" s="4">
        <f>B25/(C25/100)</f>
        <v>500</v>
      </c>
      <c r="E25" s="18">
        <v>4.1E-08</v>
      </c>
      <c r="F25" s="4">
        <f>D25*E25</f>
        <v>2.05E-05</v>
      </c>
    </row>
    <row r="26" spans="2:7" ht="16.5">
      <c r="B26" s="4">
        <v>50</v>
      </c>
      <c r="C26" s="16">
        <v>10</v>
      </c>
      <c r="D26" s="4">
        <f>B26/(C26/100)</f>
        <v>500</v>
      </c>
      <c r="E26" s="18">
        <v>4.1E-08</v>
      </c>
      <c r="F26" s="4">
        <f>D26*E26</f>
        <v>2.05E-05</v>
      </c>
      <c r="G26" s="19">
        <f>0.0000205/0.0000000004</f>
        <v>51250</v>
      </c>
    </row>
    <row r="28" spans="2:6" ht="16.5">
      <c r="B28" s="20" t="s">
        <v>27</v>
      </c>
      <c r="C28" s="20" t="s">
        <v>28</v>
      </c>
      <c r="D28" s="20" t="s">
        <v>29</v>
      </c>
      <c r="E28" s="20" t="s">
        <v>30</v>
      </c>
      <c r="F28" s="20" t="s">
        <v>31</v>
      </c>
    </row>
    <row r="29" spans="2:6" ht="16.5">
      <c r="B29" s="4" t="s">
        <v>6</v>
      </c>
      <c r="C29" s="16">
        <v>1.5</v>
      </c>
      <c r="D29" s="4">
        <f>C29*6.02*6.4</f>
        <v>57.792</v>
      </c>
      <c r="E29" s="4">
        <f>0.000001/(C29/D29*6.02E+23)</f>
        <v>6.399999999999999E-29</v>
      </c>
      <c r="F29" s="4">
        <f>(E29)^(1/3)</f>
        <v>3.999999999999999E-10</v>
      </c>
    </row>
    <row r="30" spans="2:6" ht="16.5">
      <c r="B30" s="4" t="s">
        <v>7</v>
      </c>
      <c r="C30" s="16">
        <v>1.2</v>
      </c>
      <c r="D30" s="4">
        <f>C30*6.02*6.4</f>
        <v>46.233599999999996</v>
      </c>
      <c r="E30" s="4">
        <f>0.000001/(C30/D30*6.02E+23)</f>
        <v>6.399999999999999E-29</v>
      </c>
      <c r="F30" s="4">
        <f>(E30)^(1/3)</f>
        <v>3.999999999999999E-10</v>
      </c>
    </row>
    <row r="31" spans="2:6" ht="16.5">
      <c r="B31" s="4" t="s">
        <v>8</v>
      </c>
      <c r="C31" s="16">
        <v>0.8</v>
      </c>
      <c r="D31" s="4">
        <f>C31*6.02*6.4</f>
        <v>30.822400000000002</v>
      </c>
      <c r="E31" s="4">
        <f>0.000001/(C31/D31*6.02E+23)</f>
        <v>6.399999999999999E-29</v>
      </c>
      <c r="F31" s="4">
        <f>(E31)^(1/3)</f>
        <v>3.999999999999999E-10</v>
      </c>
    </row>
    <row r="32" spans="3:6" ht="18.75">
      <c r="C32" s="3" t="s">
        <v>32</v>
      </c>
      <c r="D32" s="3" t="s">
        <v>9</v>
      </c>
      <c r="E32" s="3" t="s">
        <v>33</v>
      </c>
      <c r="F32" s="3" t="s">
        <v>10</v>
      </c>
    </row>
    <row r="34" spans="1:9" ht="18.75">
      <c r="A34" s="9">
        <v>4</v>
      </c>
      <c r="B34" s="4"/>
      <c r="C34" s="4" t="s">
        <v>11</v>
      </c>
      <c r="D34" s="4" t="s">
        <v>12</v>
      </c>
      <c r="E34" s="4" t="s">
        <v>34</v>
      </c>
      <c r="F34" s="4" t="s">
        <v>35</v>
      </c>
      <c r="G34" s="4" t="s">
        <v>13</v>
      </c>
      <c r="H34" s="5" t="s">
        <v>36</v>
      </c>
      <c r="I34" s="6"/>
    </row>
    <row r="35" spans="2:9" ht="18.75">
      <c r="B35" s="4" t="s">
        <v>37</v>
      </c>
      <c r="C35" s="4">
        <v>1</v>
      </c>
      <c r="D35" s="4">
        <v>2</v>
      </c>
      <c r="E35" s="4">
        <v>1</v>
      </c>
      <c r="F35" s="4">
        <v>2</v>
      </c>
      <c r="G35" s="16">
        <v>4</v>
      </c>
      <c r="H35" s="21">
        <f>1*4+2*1</f>
        <v>6</v>
      </c>
      <c r="I35" s="7"/>
    </row>
    <row r="36" spans="2:9" ht="18.75">
      <c r="B36" s="4" t="s">
        <v>38</v>
      </c>
      <c r="C36" s="4">
        <v>2</v>
      </c>
      <c r="D36" s="4">
        <v>1</v>
      </c>
      <c r="E36" s="4">
        <v>1</v>
      </c>
      <c r="F36" s="4">
        <v>1</v>
      </c>
      <c r="G36" s="16">
        <v>1</v>
      </c>
      <c r="H36" s="22"/>
      <c r="I36" s="8"/>
    </row>
    <row r="37" spans="2:9" ht="18.75">
      <c r="B37" s="4" t="s">
        <v>39</v>
      </c>
      <c r="C37" s="4">
        <v>2</v>
      </c>
      <c r="D37" s="4">
        <v>1</v>
      </c>
      <c r="E37" s="4">
        <v>1</v>
      </c>
      <c r="F37" s="4">
        <v>1</v>
      </c>
      <c r="G37" s="16">
        <v>1</v>
      </c>
      <c r="H37" s="21">
        <f>2*1+1*2</f>
        <v>4</v>
      </c>
      <c r="I37" s="7"/>
    </row>
    <row r="38" spans="2:9" ht="18.75">
      <c r="B38" s="4" t="s">
        <v>40</v>
      </c>
      <c r="C38" s="4">
        <v>1</v>
      </c>
      <c r="D38" s="4">
        <v>2</v>
      </c>
      <c r="E38" s="4">
        <v>2</v>
      </c>
      <c r="F38" s="4">
        <v>1</v>
      </c>
      <c r="G38" s="16">
        <v>2</v>
      </c>
      <c r="H38" s="22"/>
      <c r="I38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*****</cp:lastModifiedBy>
  <cp:lastPrinted>2011-01-04T11:50:13Z</cp:lastPrinted>
  <dcterms:created xsi:type="dcterms:W3CDTF">2011-01-04T10:22:44Z</dcterms:created>
  <dcterms:modified xsi:type="dcterms:W3CDTF">2011-01-04T11:50:40Z</dcterms:modified>
  <cp:category/>
  <cp:version/>
  <cp:contentType/>
  <cp:contentStatus/>
</cp:coreProperties>
</file>